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D:\Phòng TCKH\OANH- KẾ TOÁN\CÔNG KHAI TÀI CHÍNH-XÃ\CÔNG KHAI DỰ TOÁN, THỰC HIỆN 2026\"/>
    </mc:Choice>
  </mc:AlternateContent>
  <xr:revisionPtr revIDLastSave="0" documentId="13_ncr:1_{553E0C5E-6D4C-4CE3-8BFA-34CA0F37272D}" xr6:coauthVersionLast="47" xr6:coauthVersionMax="47" xr10:uidLastSave="{00000000-0000-0000-0000-000000000000}"/>
  <bookViews>
    <workbookView xWindow="-120" yWindow="-120" windowWidth="29040" windowHeight="15840" activeTab="3" xr2:uid="{00000000-000D-0000-FFFF-FFFF00000000}"/>
  </bookViews>
  <sheets>
    <sheet name="Phụ biểu số 01" sheetId="1" r:id="rId1"/>
    <sheet name="Phụ biểu số 02" sheetId="6" r:id="rId2"/>
    <sheet name="Phụ biểu số 03" sheetId="3" r:id="rId3"/>
    <sheet name="Phụ biểu 4" sheetId="8" r:id="rId4"/>
    <sheet name="Phụ biểu số 05" sheetId="7" r:id="rId5"/>
  </sheets>
  <definedNames>
    <definedName name="_xlnm.Print_Titles" localSheetId="3">'Phụ biểu 4'!$6:$6</definedName>
    <definedName name="_xlnm.Print_Titles" localSheetId="1">'Phụ biểu số 02'!$6:$8</definedName>
    <definedName name="_xlnm.Print_Titles" localSheetId="2">'Phụ biểu số 03'!$6:$6</definedName>
    <definedName name="_xlnm.Print_Titles" localSheetId="4">'Phụ biểu số 05'!$9:$12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7" l="1"/>
  <c r="A1" i="7"/>
  <c r="J14" i="7"/>
  <c r="K19" i="7"/>
  <c r="O90" i="7"/>
  <c r="K87" i="7"/>
  <c r="O87" i="7" s="1"/>
  <c r="O86" i="7"/>
  <c r="E86" i="7"/>
  <c r="P85" i="7"/>
  <c r="O85" i="7" s="1"/>
  <c r="E85" i="7"/>
  <c r="Q84" i="7"/>
  <c r="O84" i="7"/>
  <c r="E84" i="7"/>
  <c r="M83" i="7"/>
  <c r="L83" i="7"/>
  <c r="J83" i="7"/>
  <c r="I83" i="7"/>
  <c r="H83" i="7"/>
  <c r="G83" i="7"/>
  <c r="F83" i="7"/>
  <c r="D83" i="7"/>
  <c r="K82" i="7"/>
  <c r="P82" i="7" s="1"/>
  <c r="E82" i="7"/>
  <c r="K81" i="7"/>
  <c r="O81" i="7" s="1"/>
  <c r="Q80" i="7"/>
  <c r="K80" i="7"/>
  <c r="O80" i="7" s="1"/>
  <c r="E80" i="7"/>
  <c r="K79" i="7"/>
  <c r="O79" i="7" s="1"/>
  <c r="E79" i="7"/>
  <c r="P78" i="7"/>
  <c r="Q78" i="7" s="1"/>
  <c r="K78" i="7"/>
  <c r="Q77" i="7"/>
  <c r="K77" i="7"/>
  <c r="O77" i="7" s="1"/>
  <c r="K76" i="7"/>
  <c r="O76" i="7" s="1"/>
  <c r="E76" i="7"/>
  <c r="K75" i="7"/>
  <c r="O75" i="7" s="1"/>
  <c r="E75" i="7"/>
  <c r="Q74" i="7"/>
  <c r="K74" i="7"/>
  <c r="O74" i="7" s="1"/>
  <c r="K73" i="7"/>
  <c r="O73" i="7" s="1"/>
  <c r="E73" i="7"/>
  <c r="K72" i="7"/>
  <c r="O72" i="7" s="1"/>
  <c r="Q71" i="7"/>
  <c r="K71" i="7"/>
  <c r="O71" i="7" s="1"/>
  <c r="Q70" i="7"/>
  <c r="K70" i="7"/>
  <c r="O70" i="7" s="1"/>
  <c r="Q69" i="7"/>
  <c r="K69" i="7"/>
  <c r="O69" i="7" s="1"/>
  <c r="Q68" i="7"/>
  <c r="K68" i="7"/>
  <c r="M67" i="7"/>
  <c r="L67" i="7"/>
  <c r="J67" i="7"/>
  <c r="J66" i="7" s="1"/>
  <c r="I67" i="7"/>
  <c r="H67" i="7"/>
  <c r="G67" i="7"/>
  <c r="F67" i="7"/>
  <c r="F66" i="7" s="1"/>
  <c r="D67" i="7"/>
  <c r="H66" i="7"/>
  <c r="K61" i="7"/>
  <c r="O61" i="7" s="1"/>
  <c r="K60" i="7"/>
  <c r="O60" i="7" s="1"/>
  <c r="K59" i="7"/>
  <c r="Q58" i="7"/>
  <c r="P58" i="7"/>
  <c r="M58" i="7"/>
  <c r="L58" i="7"/>
  <c r="J58" i="7"/>
  <c r="I58" i="7"/>
  <c r="H58" i="7"/>
  <c r="G58" i="7"/>
  <c r="F58" i="7"/>
  <c r="E58" i="7"/>
  <c r="D58" i="7"/>
  <c r="Q56" i="7"/>
  <c r="P56" i="7"/>
  <c r="M56" i="7"/>
  <c r="L56" i="7"/>
  <c r="K56" i="7"/>
  <c r="J56" i="7"/>
  <c r="I56" i="7"/>
  <c r="H56" i="7"/>
  <c r="G56" i="7"/>
  <c r="F56" i="7"/>
  <c r="E56" i="7"/>
  <c r="D56" i="7"/>
  <c r="N52" i="7"/>
  <c r="K51" i="7"/>
  <c r="O51" i="7" s="1"/>
  <c r="Q50" i="7"/>
  <c r="K50" i="7"/>
  <c r="O50" i="7" s="1"/>
  <c r="Q49" i="7"/>
  <c r="K49" i="7"/>
  <c r="O49" i="7" s="1"/>
  <c r="K48" i="7"/>
  <c r="O48" i="7" s="1"/>
  <c r="Q47" i="7"/>
  <c r="K47" i="7"/>
  <c r="O47" i="7" s="1"/>
  <c r="K46" i="7"/>
  <c r="O46" i="7" s="1"/>
  <c r="Q45" i="7"/>
  <c r="K45" i="7"/>
  <c r="O45" i="7" s="1"/>
  <c r="Q44" i="7"/>
  <c r="K44" i="7"/>
  <c r="O44" i="7" s="1"/>
  <c r="Q43" i="7"/>
  <c r="K43" i="7"/>
  <c r="O43" i="7" s="1"/>
  <c r="Q42" i="7"/>
  <c r="K42" i="7"/>
  <c r="O42" i="7" s="1"/>
  <c r="Q41" i="7"/>
  <c r="K41" i="7"/>
  <c r="O41" i="7" s="1"/>
  <c r="Q40" i="7"/>
  <c r="K40" i="7"/>
  <c r="Q39" i="7"/>
  <c r="K39" i="7"/>
  <c r="O39" i="7" s="1"/>
  <c r="P38" i="7"/>
  <c r="M38" i="7"/>
  <c r="L38" i="7"/>
  <c r="L35" i="7" s="1"/>
  <c r="J38" i="7"/>
  <c r="I38" i="7"/>
  <c r="H38" i="7"/>
  <c r="G38" i="7"/>
  <c r="G35" i="7" s="1"/>
  <c r="F38" i="7"/>
  <c r="E38" i="7"/>
  <c r="E35" i="7" s="1"/>
  <c r="D38" i="7"/>
  <c r="Q36" i="7"/>
  <c r="P36" i="7"/>
  <c r="P35" i="7" s="1"/>
  <c r="O36" i="7"/>
  <c r="M36" i="7"/>
  <c r="K36" i="7"/>
  <c r="J36" i="7"/>
  <c r="I36" i="7"/>
  <c r="I35" i="7" s="1"/>
  <c r="H36" i="7"/>
  <c r="H35" i="7" s="1"/>
  <c r="M35" i="7"/>
  <c r="F35" i="7"/>
  <c r="D35" i="7"/>
  <c r="Q34" i="7"/>
  <c r="O34" i="7"/>
  <c r="K34" i="7"/>
  <c r="K33" i="7"/>
  <c r="Q33" i="7" s="1"/>
  <c r="P32" i="7"/>
  <c r="K32" i="7"/>
  <c r="O32" i="7" s="1"/>
  <c r="K31" i="7"/>
  <c r="K30" i="7"/>
  <c r="O30" i="7" s="1"/>
  <c r="N29" i="7"/>
  <c r="M29" i="7"/>
  <c r="L29" i="7"/>
  <c r="I29" i="7"/>
  <c r="H29" i="7"/>
  <c r="G29" i="7"/>
  <c r="F29" i="7"/>
  <c r="E29" i="7"/>
  <c r="D29" i="7"/>
  <c r="Q28" i="7"/>
  <c r="K28" i="7"/>
  <c r="O28" i="7" s="1"/>
  <c r="Q27" i="7"/>
  <c r="K27" i="7"/>
  <c r="Q26" i="7"/>
  <c r="K26" i="7"/>
  <c r="K25" i="7"/>
  <c r="O25" i="7" s="1"/>
  <c r="K24" i="7"/>
  <c r="O24" i="7" s="1"/>
  <c r="K23" i="7"/>
  <c r="O23" i="7" s="1"/>
  <c r="F23" i="7"/>
  <c r="Q22" i="7"/>
  <c r="K22" i="7"/>
  <c r="F22" i="7"/>
  <c r="K21" i="7"/>
  <c r="F21" i="7"/>
  <c r="K20" i="7"/>
  <c r="O20" i="7" s="1"/>
  <c r="F20" i="7"/>
  <c r="F19" i="7"/>
  <c r="N18" i="7"/>
  <c r="N17" i="7" s="1"/>
  <c r="M18" i="7"/>
  <c r="L18" i="7"/>
  <c r="I18" i="7"/>
  <c r="H18" i="7"/>
  <c r="G18" i="7"/>
  <c r="E18" i="7"/>
  <c r="D18" i="7"/>
  <c r="Q15" i="7"/>
  <c r="P15" i="7"/>
  <c r="O15" i="7"/>
  <c r="M15" i="7"/>
  <c r="L15" i="7"/>
  <c r="K15" i="7"/>
  <c r="J15" i="7"/>
  <c r="I15" i="7"/>
  <c r="H15" i="7"/>
  <c r="Q14" i="7"/>
  <c r="Q13" i="7" s="1"/>
  <c r="O14" i="7"/>
  <c r="O13" i="7" s="1"/>
  <c r="P13" i="7"/>
  <c r="N13" i="7"/>
  <c r="M13" i="7"/>
  <c r="L13" i="7"/>
  <c r="K13" i="7"/>
  <c r="J13" i="7"/>
  <c r="I13" i="7"/>
  <c r="H13" i="7"/>
  <c r="H52" i="7" l="1"/>
  <c r="K58" i="7"/>
  <c r="E67" i="7"/>
  <c r="Q38" i="7"/>
  <c r="Q35" i="7" s="1"/>
  <c r="D66" i="7"/>
  <c r="I66" i="7"/>
  <c r="I52" i="7" s="1"/>
  <c r="M66" i="7"/>
  <c r="E83" i="7"/>
  <c r="E66" i="7" s="1"/>
  <c r="E52" i="7" s="1"/>
  <c r="G17" i="7"/>
  <c r="G12" i="7" s="1"/>
  <c r="K38" i="7"/>
  <c r="K35" i="7" s="1"/>
  <c r="J52" i="7"/>
  <c r="K83" i="7"/>
  <c r="L17" i="7"/>
  <c r="L12" i="7" s="1"/>
  <c r="L11" i="7" s="1"/>
  <c r="J35" i="7"/>
  <c r="N12" i="7"/>
  <c r="N11" i="7" s="1"/>
  <c r="M17" i="7"/>
  <c r="M12" i="7" s="1"/>
  <c r="O59" i="7"/>
  <c r="O58" i="7" s="1"/>
  <c r="M52" i="7"/>
  <c r="G66" i="7"/>
  <c r="G52" i="7" s="1"/>
  <c r="G11" i="7" s="1"/>
  <c r="L66" i="7"/>
  <c r="L52" i="7" s="1"/>
  <c r="O83" i="7"/>
  <c r="I17" i="7"/>
  <c r="I12" i="7" s="1"/>
  <c r="I11" i="7" s="1"/>
  <c r="J18" i="7"/>
  <c r="F18" i="7"/>
  <c r="F17" i="7" s="1"/>
  <c r="F12" i="7" s="1"/>
  <c r="Q29" i="7"/>
  <c r="D52" i="7"/>
  <c r="K67" i="7"/>
  <c r="O78" i="7"/>
  <c r="Q82" i="7"/>
  <c r="Q67" i="7" s="1"/>
  <c r="Q85" i="7"/>
  <c r="Q83" i="7" s="1"/>
  <c r="F52" i="7"/>
  <c r="E17" i="7"/>
  <c r="E12" i="7" s="1"/>
  <c r="D17" i="7"/>
  <c r="D12" i="7" s="1"/>
  <c r="D11" i="7" s="1"/>
  <c r="H17" i="7"/>
  <c r="H12" i="7" s="1"/>
  <c r="H11" i="7" s="1"/>
  <c r="O68" i="7"/>
  <c r="P83" i="7"/>
  <c r="O31" i="7"/>
  <c r="K29" i="7"/>
  <c r="O18" i="7"/>
  <c r="O67" i="7"/>
  <c r="O66" i="7" s="1"/>
  <c r="P19" i="7"/>
  <c r="K18" i="7"/>
  <c r="J29" i="7"/>
  <c r="P33" i="7"/>
  <c r="O40" i="7"/>
  <c r="O38" i="7" s="1"/>
  <c r="O35" i="7" s="1"/>
  <c r="P67" i="7"/>
  <c r="E11" i="7" l="1"/>
  <c r="Q66" i="7"/>
  <c r="Q52" i="7" s="1"/>
  <c r="J17" i="7"/>
  <c r="J12" i="7" s="1"/>
  <c r="J11" i="7" s="1"/>
  <c r="O52" i="7"/>
  <c r="P66" i="7"/>
  <c r="P52" i="7" s="1"/>
  <c r="K66" i="7"/>
  <c r="K52" i="7" s="1"/>
  <c r="F11" i="7"/>
  <c r="M11" i="7"/>
  <c r="K17" i="7"/>
  <c r="K12" i="7" s="1"/>
  <c r="K11" i="7" s="1"/>
  <c r="P29" i="7"/>
  <c r="O33" i="7"/>
  <c r="O29" i="7" s="1"/>
  <c r="O17" i="7" s="1"/>
  <c r="O12" i="7" s="1"/>
  <c r="O11" i="7" s="1"/>
  <c r="Q19" i="7"/>
  <c r="Q18" i="7" s="1"/>
  <c r="Q17" i="7" s="1"/>
  <c r="Q12" i="7" s="1"/>
  <c r="Q11" i="7" s="1"/>
  <c r="P18" i="7"/>
  <c r="P17" i="7" l="1"/>
  <c r="P12" i="7" s="1"/>
  <c r="P11" i="7" s="1"/>
  <c r="C8" i="8" l="1"/>
  <c r="A4" i="8"/>
  <c r="F40" i="6"/>
  <c r="A4" i="1"/>
  <c r="A4" i="7" s="1"/>
  <c r="D9" i="1"/>
  <c r="C8" i="3" l="1"/>
  <c r="E8" i="3"/>
  <c r="C25" i="3"/>
  <c r="C14" i="3"/>
  <c r="C15" i="3"/>
  <c r="C21" i="3"/>
  <c r="D10" i="1"/>
  <c r="B8" i="1"/>
  <c r="F47" i="6"/>
  <c r="B13" i="1" s="1"/>
  <c r="D13" i="1" s="1"/>
  <c r="E47" i="6"/>
  <c r="D47" i="6"/>
  <c r="F44" i="6"/>
  <c r="B12" i="1" s="1"/>
  <c r="D11" i="1" s="1"/>
  <c r="E44" i="6"/>
  <c r="D44" i="6"/>
  <c r="C44" i="6"/>
  <c r="F42" i="6"/>
  <c r="F41" i="6" s="1"/>
  <c r="E42" i="6"/>
  <c r="D42" i="6"/>
  <c r="E41" i="6"/>
  <c r="D41" i="6"/>
  <c r="C41" i="6"/>
  <c r="E39" i="6"/>
  <c r="E38" i="6"/>
  <c r="F38" i="6" s="1"/>
  <c r="D37" i="6"/>
  <c r="C37" i="6"/>
  <c r="F36" i="6"/>
  <c r="E36" i="6"/>
  <c r="E33" i="6" s="1"/>
  <c r="F35" i="6"/>
  <c r="F33" i="6" s="1"/>
  <c r="E35" i="6"/>
  <c r="D33" i="6"/>
  <c r="C33" i="6"/>
  <c r="C32" i="6" s="1"/>
  <c r="F26" i="6"/>
  <c r="E26" i="6"/>
  <c r="D26" i="6"/>
  <c r="C26" i="6"/>
  <c r="F22" i="6"/>
  <c r="E22" i="6"/>
  <c r="D22" i="6"/>
  <c r="C22" i="6"/>
  <c r="F17" i="6"/>
  <c r="E17" i="6"/>
  <c r="D17" i="6"/>
  <c r="C17" i="6"/>
  <c r="F13" i="6"/>
  <c r="E13" i="6"/>
  <c r="D13" i="6"/>
  <c r="D12" i="6" s="1"/>
  <c r="C13" i="6"/>
  <c r="F12" i="6"/>
  <c r="E12" i="6"/>
  <c r="C12" i="6"/>
  <c r="A4" i="3"/>
  <c r="C11" i="6" l="1"/>
  <c r="C10" i="6" s="1"/>
  <c r="C9" i="6" s="1"/>
  <c r="B11" i="1"/>
  <c r="B10" i="1" s="1"/>
  <c r="D32" i="6"/>
  <c r="D11" i="6" s="1"/>
  <c r="D10" i="6" s="1"/>
  <c r="D9" i="6" s="1"/>
  <c r="E32" i="6"/>
  <c r="E11" i="6" s="1"/>
  <c r="E10" i="6" s="1"/>
  <c r="E9" i="6" s="1"/>
  <c r="E37" i="6"/>
  <c r="F39" i="6"/>
  <c r="F37" i="6" s="1"/>
  <c r="F32" i="6" s="1"/>
  <c r="D9" i="3"/>
  <c r="D8" i="1" s="1"/>
  <c r="D7" i="1" s="1"/>
  <c r="E9" i="3"/>
  <c r="F11" i="6" l="1"/>
  <c r="F10" i="6" s="1"/>
  <c r="F9" i="6" s="1"/>
  <c r="B9" i="1"/>
  <c r="B7" i="1" s="1"/>
  <c r="C22" i="3"/>
  <c r="C23" i="3"/>
  <c r="C24" i="3"/>
  <c r="C20" i="3"/>
  <c r="C19" i="3"/>
  <c r="C18" i="3"/>
  <c r="C13" i="3"/>
  <c r="C12" i="3"/>
  <c r="C17" i="3"/>
  <c r="C16" i="3"/>
  <c r="C11" i="3"/>
  <c r="C10" i="3"/>
  <c r="C9" i="3" l="1"/>
</calcChain>
</file>

<file path=xl/sharedStrings.xml><?xml version="1.0" encoding="utf-8"?>
<sst xmlns="http://schemas.openxmlformats.org/spreadsheetml/2006/main" count="309" uniqueCount="263">
  <si>
    <t>Nội dung thu</t>
  </si>
  <si>
    <t>Nội dung chi</t>
  </si>
  <si>
    <t>Tổng số thu</t>
  </si>
  <si>
    <t>Tổng số chi</t>
  </si>
  <si>
    <t>Phí, lệ phí</t>
  </si>
  <si>
    <t>Tiền sử dụng đất</t>
  </si>
  <si>
    <t>Thu chuyển nguồn</t>
  </si>
  <si>
    <t>TT</t>
  </si>
  <si>
    <t>Nội dung</t>
  </si>
  <si>
    <t>A</t>
  </si>
  <si>
    <t>Chi hoạt động kinh tế</t>
  </si>
  <si>
    <t>,</t>
  </si>
  <si>
    <t>I. Các khoản thu xã hưởng 100%</t>
  </si>
  <si>
    <t>II. Các khoản thu phân chia theo tỷ lệ</t>
  </si>
  <si>
    <t>- Thu bổ sung cân đối ngân sách</t>
  </si>
  <si>
    <t>IV. Thu chuyển nguồn</t>
  </si>
  <si>
    <t>I. Chi đầu tư phát triển</t>
  </si>
  <si>
    <t>II. Chi thường xuyên</t>
  </si>
  <si>
    <t xml:space="preserve">Dự toán </t>
  </si>
  <si>
    <t>Dự toán</t>
  </si>
  <si>
    <t>STT</t>
  </si>
  <si>
    <t>Chỉ tiêu</t>
  </si>
  <si>
    <t xml:space="preserve"> - Trung ương</t>
  </si>
  <si>
    <t xml:space="preserve"> - Địa phương</t>
  </si>
  <si>
    <t>Thuế tài nguyên</t>
  </si>
  <si>
    <t>Thu hoa lợi công sản tại xã</t>
  </si>
  <si>
    <t>Trong đó: Thu HLCS</t>
  </si>
  <si>
    <t>Trong đó: Hỗ trợ khi NN thu hồi đất</t>
  </si>
  <si>
    <t>Các khoản huy động không hoàn trả và đóng góp</t>
  </si>
  <si>
    <t>Thu khác ngân sách</t>
  </si>
  <si>
    <t>- Ngân sách trung ương+ tỉnh</t>
  </si>
  <si>
    <t>- Ngân sách xã</t>
  </si>
  <si>
    <t>Thu kết dư</t>
  </si>
  <si>
    <t xml:space="preserve">Thuế thu nhập cá nhân </t>
  </si>
  <si>
    <t xml:space="preserve"> - Từ tiền lương, tiền công và CN vốn</t>
  </si>
  <si>
    <t>- Từ hộ kinh doanh cá thể</t>
  </si>
  <si>
    <t xml:space="preserve"> - Từ chuyển nhượng bất động sản</t>
  </si>
  <si>
    <t>Tiền thuê mặt đất, mặt nước</t>
  </si>
  <si>
    <t>Thuế thu nhập doanh nghiệp+GTGT</t>
  </si>
  <si>
    <t>- Thuế GTGT+TNDN</t>
  </si>
  <si>
    <t>- Thuế TTĐB</t>
  </si>
  <si>
    <t>B</t>
  </si>
  <si>
    <t>THU BỔ SUNG TỪ NS CẤP TRÊN</t>
  </si>
  <si>
    <t>Thu bổ sung cân đối</t>
  </si>
  <si>
    <t>III.Thu bổ sung</t>
  </si>
  <si>
    <t>Theo Nghị quyết, Quyết định của HĐND, UBND tỉnh</t>
  </si>
  <si>
    <t>Thu NSNN</t>
  </si>
  <si>
    <t>Thu NSĐP được hưởng theo phân cấp</t>
  </si>
  <si>
    <t>III. Dự phòng</t>
  </si>
  <si>
    <t>TỔNG CỘNG</t>
  </si>
  <si>
    <t>Ghi chú</t>
  </si>
  <si>
    <t>I</t>
  </si>
  <si>
    <t>II</t>
  </si>
  <si>
    <t>Tổng số</t>
  </si>
  <si>
    <t>Đầu tư phát triển</t>
  </si>
  <si>
    <t>Thường xuyên</t>
  </si>
  <si>
    <t>Dự phòng ngân sách</t>
  </si>
  <si>
    <t>Sự nghiệp giáo dục và đào tạo</t>
  </si>
  <si>
    <t>Chi khác</t>
  </si>
  <si>
    <t>Chi cân đối ngân sách</t>
  </si>
  <si>
    <t>Dự toán năm 2026</t>
  </si>
  <si>
    <t>UBND xã trình HĐND xã giao</t>
  </si>
  <si>
    <t>TỔNG THU (A+B+C+D)</t>
  </si>
  <si>
    <t>TỔNG THU NSNN TRÊN ĐỊA BÀN (A+B)</t>
  </si>
  <si>
    <t>TỔNG CÁC KHOẢN THU NỘI ĐỊA</t>
  </si>
  <si>
    <t>Các khoản thu 100%</t>
  </si>
  <si>
    <t>Thuế sử dụng đất phi nông nghiệp</t>
  </si>
  <si>
    <t>- Thuế GTGT từ cá nhân, hộ kinh doanh</t>
  </si>
  <si>
    <t>Các khoản thu phân chia theo tỷ lệ (%)</t>
  </si>
  <si>
    <t>Lệ phí trước bạ</t>
  </si>
  <si>
    <t>- Lệ phí trước bạ nhà đất</t>
  </si>
  <si>
    <t>- Lệ phí trước bạ ô tô, xe máy, tài sản khác</t>
  </si>
  <si>
    <t>Thu bổ sung có mục tiêu</t>
  </si>
  <si>
    <t>C</t>
  </si>
  <si>
    <t>THU TỪ NGUỒN BỔ SUNG CÓ MỤC TIÊU TỪ NGÂN SÁCH CẤP TỈNH (Kinh phí thực hiện chính sách, chế độ ưu đãi người có công với cách mạng)</t>
  </si>
  <si>
    <t>Chi trợ cấp ưu đãi theo Pháp lệnh người có công với cách mạng và Pháp lệnh Bà mẹ Việt Nam anh hùng gồm: Chi trợ cấp, phụ cấp thường xuyên và trợ cấp một lần; Chi cấp phương tiện trợ giúp, dụng cụ chỉnh hình, phương tiện, thiết bị phục hồi chức năng; điều trị điều dưỡng</t>
  </si>
  <si>
    <t>Kinh phí đóng bảo hiểm y tế cho người có công, thân nhân người có công với Cách mạng, người phục vụ người có công với Cách mạng do ngân sách nhà nước đảm bảo</t>
  </si>
  <si>
    <t>D</t>
  </si>
  <si>
    <t>THU TỪ NGUỒN BỔ SUNG CÓ MỤC TIÊU TỪ NGUỒN CCTL ĐỂ THỰC HIỆN CHÍNH SÁCH AN SINH XÃ HỘI (**)</t>
  </si>
  <si>
    <t>Đơn vị tính: Triệu đồng</t>
  </si>
  <si>
    <t>- Thu từ nguồn bổ sung có mục tiêu từ ngân sách cấp tỉnh (Kinh phí thực hiện chính sách, chế độ ưu đãi người có công với cách mạng)</t>
  </si>
  <si>
    <t>- Thu từ nguồn bổ sung có mục tiêu từ nguồn CCTL để thực hiện chính sách an sinh xã hội</t>
  </si>
  <si>
    <t>Chi Quốc phòng</t>
  </si>
  <si>
    <t>Chi An ninh và trật tự an toàn xã hội</t>
  </si>
  <si>
    <t>Chi bảo đảm xã hội</t>
  </si>
  <si>
    <t>Chi y tế, dân số và gia đình</t>
  </si>
  <si>
    <t>Chi văn hóa, thông tin, phát thanh truyền hình</t>
  </si>
  <si>
    <t>Chi thể dục thể thao</t>
  </si>
  <si>
    <t>Chi bảo vệ môi trường</t>
  </si>
  <si>
    <t>Chi hoạt động của cơ quan quản lý nhà nước, đảng, đoàn thể</t>
  </si>
  <si>
    <t>Chi khen thưởng</t>
  </si>
  <si>
    <t>Chi khoa học, công nghệ, đổi mới sáng tạo và chuyển đổi số</t>
  </si>
  <si>
    <t>Chi từ bổ sung có mục tiêu từ ngân sách tỉnh (Kinh phí thực hiện chính sách, chế độ ưu đãi người có công với cách mạng)</t>
  </si>
  <si>
    <t>III</t>
  </si>
  <si>
    <t>Chi từ bổ sung có mục tiêu từ nguồn CCTL để thực hiện chính sách an sinh xã hội</t>
  </si>
  <si>
    <t>Tên công trình</t>
  </si>
  <si>
    <t>Tổng số vốn</t>
  </si>
  <si>
    <t>Chi theo nguồn vốn</t>
  </si>
  <si>
    <t>Nguồn cân đối ngân sách</t>
  </si>
  <si>
    <t>Nguồn đóng góp</t>
  </si>
  <si>
    <t>1</t>
  </si>
  <si>
    <t>2</t>
  </si>
  <si>
    <t>4</t>
  </si>
  <si>
    <t>5</t>
  </si>
  <si>
    <t>9</t>
  </si>
  <si>
    <t>CÔNG TRÌNH HOÀN THÀNH, CHUYỂN TIẾP</t>
  </si>
  <si>
    <t>Lĩnh vực an ninh - trật tự</t>
  </si>
  <si>
    <t>Xây dựng Trụ sở làm việc công an xã Tống Phan, huyện Phù Cừ</t>
  </si>
  <si>
    <t>Lĩnh vực giáo dục đào tạo</t>
  </si>
  <si>
    <t>Xây mới trường mầm non tập trung và các hạng mục phụ trợ trường mầm non Tống Phan</t>
  </si>
  <si>
    <t>Các hoạt động kinh tế</t>
  </si>
  <si>
    <t>Giao thông</t>
  </si>
  <si>
    <t>Cải tạo, nâng cấp 05 tuyến đường xã Tống Phan, huyện Phù Cừ</t>
  </si>
  <si>
    <t>Cải tạo, nâng cấp tuyến đường trục xã Tống Phan, huyện Phù Cừ nối ĐH.87 với ĐH.64</t>
  </si>
  <si>
    <t>Sửa chữa đường giao thông nội đồng đoạn từ cầu Cốc đến khu chuyển đổi nhà ông Ngân thôn Thọ Lão, xã Tống Phan</t>
  </si>
  <si>
    <t>Sửa chữa đường giao thông nội đồng đoạn từ cống trên đồng xóm Xối đến cống đồng Bia xóm Đọ thôn Cát Dương, xã Tống Phan</t>
  </si>
  <si>
    <t>Sửa chữa đường GTNT xã Tống Phan (Đoạn 1: từ giếng làng đến đường công nghiệp thôn Cát Dương và đoạn 2: từ đường công nghiệp đến đồng Ải thôn Tống Xá)</t>
  </si>
  <si>
    <t>Cải tạo, nâng cấp một số tuyến đường GTNT thôn Duyệt Văn và thôn Duyệt Lễ, xã Minh Tân</t>
  </si>
  <si>
    <t>Cải tạo, nâng cấp đường GTNT xã Minh Tân (đoạn từ ĐT.386 đến trạm bơm Vực Bùi)</t>
  </si>
  <si>
    <t>Cải tạo, nâng cấp đường GTNT thôn Nghĩa Vũ, xã Minh Tân (Từ trạm bơm Nghĩa An đến ruộng ông Đoàn)</t>
  </si>
  <si>
    <t>Cải tạo, nâng cấp đường GTNT xã Quang Hưng (Đoạn 1: từ nhà văn hóa thôn Thọ Lão đến nhà ông Tư; Đoạn 2: từ nhà bà Viết đến đình Thọ Lão; Đoạn 3: từ nhà ông Hiếu đến nhà ông Anh)</t>
  </si>
  <si>
    <t>Cải tạo, nâng cấp đường GTNT xã Quang Hưng (Đoạn từ nhà ông Hùng đi bãi rác Thọ Lão và đoạn từ đường mới Quang Hưng đi Đồng Tống)</t>
  </si>
  <si>
    <t>Cải tạo, nâng cấp đường GTNT xã Quang Hưng (Đoạn từ ĐH.64 đi trạm bơm Thọ Lão và đoạn ĐH.64 đi nhà ông Khanh)</t>
  </si>
  <si>
    <t>Cải tạo, nâng cấp đường GTNT xã Quang Hưng (Đoạn quanh Ao đình Phú Mỹ)</t>
  </si>
  <si>
    <t>Cải tạo, nâng cấp đường GTNT thôn Quang Xá, xã Quang Hưng (Đoạn 1: Từ nhà ông Liễu đến nhà bà Hiền; Đoạn 2: Từ nhà bà Côn đến nhà ông Ngã; Đoạn 3: Từ nhà ông Kiên đến nhà ông Quán; Đoạn 4: Từ nhà bà Chi đến nhà ông Khương đi QL.38B)</t>
  </si>
  <si>
    <t>Cải tạo, nâng cấp đường GTNT thôn Viên Quang, xã Quang Hưng (Đoạn 1: từ nhà ông Thập đến cống Khum đường mới; Đoạn 2: từ cống Khum đến nhà ông Sưởng)</t>
  </si>
  <si>
    <t>Cải tạo, nâng cấp đường GTNT xã Minh Tân (Đoạn từ nhà ông Toản đến nhà ông Hùng thôn Duyệt Lễ)</t>
  </si>
  <si>
    <t>Cải tạo, nâng cấp đường giao thông xã Tống Phan(Đoạn 1: Từ nhà ông Qùy đến ao Đình Vũ Xá, thôn Vũ Xá; Đoạn 2: Từ nhà ông Đỏ đến nhà ông Túy thôn Hạ Cát)</t>
  </si>
  <si>
    <t>Cải tạo, nâng cấp đường GTNT xã Tống Phan (Tuyến 1, đoạn từ nhà ông Hoan đến nhà ông Doanh xóm cầu; Tuyến 2 đoạn từ nhà ông Viễn đến nhà ông Doanh xóm Dưới; Tuyến 3 đoạn từ nhà ông Dũng đến nhà bà Thảo Huyện)</t>
  </si>
  <si>
    <t>Cải tạo, nâng cấp đường GTNT xã Quang Hưng (Thôn Thọ Lão, Thôn Ngũ Lão)</t>
  </si>
  <si>
    <t>Cải tạo, nâng cấp đường GTNT xã Quang Hưng (Thôn Thọ Lão, thôn Viên Quang)</t>
  </si>
  <si>
    <t>Hạ tầng kỹ thuật khu dân cư mới xã Quang Hưng giai đoạn 3</t>
  </si>
  <si>
    <t>Hạ tầng kỹ thuật khu dân cư số 5 xã Minh Tân, huyện Phù Cừ</t>
  </si>
  <si>
    <t>Hạ tầng kỹ thuật khu dân cư số 5 xã Minh Tân, huyện Phù Cừ - Hạng mục cấp điện sinh hoạt, điện chiếu sáng</t>
  </si>
  <si>
    <t>CÔNG TRÌNH KHỞI CÔNG MỚI (các dự án khi đáp ứng đủ các điều kiện theo quy định)</t>
  </si>
  <si>
    <t>IV. Chi từ nguồn bổ sung có mục tiêu từ ngân sách cấp tỉnh (Kinh phí thực hiện chính sách, chế độ ưu đãi người có công với cách mạng)</t>
  </si>
  <si>
    <t>V. Chi từ nguồn bổ sung có mục tiêu từ nguồn CCTL để thực hiện chính sách an sinh xã hội</t>
  </si>
  <si>
    <t>DỰ TOÁN CHI NGÂN SÁCH XÃ NĂM 2026</t>
  </si>
  <si>
    <t>DỰ TOÁN THU NGÂN SÁCH NHÀ NƯỚC NĂM 2026</t>
  </si>
  <si>
    <t>CÂN ĐỐI NGÂN SÁCH XÃ NĂM 2026</t>
  </si>
  <si>
    <t>Phụ biểu số 01</t>
  </si>
  <si>
    <t>Phụ biểu số 04</t>
  </si>
  <si>
    <t>TỔNG NGUỒN VỐN THỰC HIỆN KẾ HOẠCH VỐN ĐẦU TƯ CÔNG NĂM 2026</t>
  </si>
  <si>
    <t>Số tiền</t>
  </si>
  <si>
    <t>Nguồn kết dư ngân sách năm 2025 từ tiền sử dụng đất đã được HĐND xã phê chuẩn tại Nghị quyết số 11/NQ-HĐND ngày 27/3/2026 đã được hạch toán vào thu ngân sách nhà nước năm 2026 theo quy định</t>
  </si>
  <si>
    <t>Dự kiến nguồn thu tiền sử dụng đất từ đấu giá quyền sử dụng đất năm 2026 (dự toán chi đầu tư)</t>
  </si>
  <si>
    <t>(Có danh mục công trình chi tiết kèm theo)</t>
  </si>
  <si>
    <t>Phụ biểu số 05</t>
  </si>
  <si>
    <t>(Kèm theo Nghị quyết số 21/NQ-HĐND ngày 114/9/2026 của HĐND xã Quang Hưng)</t>
  </si>
  <si>
    <t>Quyết định đầu tư/Tổng mức đầu tư/ Tổng mức đầu tư điều chỉnh cuối cùng</t>
  </si>
  <si>
    <t xml:space="preserve">Kế hoạch vốn năm 2026 được giao tại Nghị quyết số  23/NQ-HĐND ngày 17/12/2025 của HĐND xã </t>
  </si>
  <si>
    <t>Kế hoạch vốn năm 2026 tại Nghị quyết số 17/NQ-HĐND ngày 26/6/2026 của HĐND xã Quang Hưng</t>
  </si>
  <si>
    <t>Bổ sung danh mục, điều chỉnh kế hoạch vốn năm 2026 (lần 2)</t>
  </si>
  <si>
    <t>Kế hoạch vốn năm 2026 sau điều chỉnh</t>
  </si>
  <si>
    <t>Số QĐ, ngày tháng năm phê duyệt</t>
  </si>
  <si>
    <t>Tổng mức đầu tư</t>
  </si>
  <si>
    <t xml:space="preserve">Trong đó: Ngân sách xã </t>
  </si>
  <si>
    <t>Bổ sung kế hoạch vốn</t>
  </si>
  <si>
    <t>Điều chỉnh tăng</t>
  </si>
  <si>
    <t>Điều chỉnh giảm</t>
  </si>
  <si>
    <t>TỔNG SỐ</t>
  </si>
  <si>
    <t>Số 140/QĐ-UBND ngày 23/10/2024</t>
  </si>
  <si>
    <t>Số 228/QĐ-UBND ngày 20/12/2021</t>
  </si>
  <si>
    <t>Số 193/QĐ-UBND ngày 16/01/2026</t>
  </si>
  <si>
    <t>Số 88a/QĐ-UBND ngày 06/3/2025</t>
  </si>
  <si>
    <t>Số 171/QĐ-UBND ngày 21/4/2025</t>
  </si>
  <si>
    <t>Số 184/QĐ-UBND ngày 28/4/2025</t>
  </si>
  <si>
    <t>Số 1188/QĐ-UBND ngày 13/11/2025</t>
  </si>
  <si>
    <t>Số 323/QĐ-UBND ngày 27/6/2025</t>
  </si>
  <si>
    <t>Số 324/QĐ-UBND ngày 27/6/2025</t>
  </si>
  <si>
    <t>Sửa chữa đường nội đồng thôn Cát Dương, xã Tống Phan (Đoạn từ nhà bà Mát đến khu dân cư xã Tống Phan giáp Nghĩa trang Liệt sỹ huyện Phù Cừ)</t>
  </si>
  <si>
    <t>Số 163/QĐ-UBND ngày 18/4/2025</t>
  </si>
  <si>
    <t>Sửa chữa đường GTNT thôn Cát Dương, xã Tống Phan (Đoạn từ nhà ông Hạnh đến nghĩa trang Vượt Cát)</t>
  </si>
  <si>
    <t>Số 164/QĐ-UBND ngày 18/4/2025</t>
  </si>
  <si>
    <t>Cải tạo, nâng cấp đường GTNT xã Tống Phan (Đoạn 1: Từ ngã tư ông Tam đến đầu cầu Cốc; Đoạn 2: Từ nhà ông Dầu đến nhà ông Xòi)</t>
  </si>
  <si>
    <t>Số 180/QĐ-UBND ngày 23/4/2025</t>
  </si>
  <si>
    <t>Hạ tầng kỹ thuật, kiến thiết thị chính</t>
  </si>
  <si>
    <t xml:space="preserve">Số 54/QĐ-UBND ngày 18/4/2023 </t>
  </si>
  <si>
    <t>Số 199/QĐ-UBND ngày 28/12/2022</t>
  </si>
  <si>
    <t>Số 130a/QĐ-UBND ngày 20/4/2025</t>
  </si>
  <si>
    <t>Xây dựng hạ tầng kỹ thuật để đấu giá quyền sử dụng đất cho nhân dân làm nhà ở tạo vốn xây dựng đô thị tại thị trấn Trần Cao, huyện Phù Cừ</t>
  </si>
  <si>
    <t>Số 1469/QĐ-UBND ngày 30/12/2025</t>
  </si>
  <si>
    <t>Xây dựng đường điện chiếu sáng đô thị xã Tống Phan Từ quỹ tín dụng đến NVH thôn Hạ Cát và từ nhà ông Đỏ đến K41 và đường điện 0.4Kv cấp điện trường Mầm non xã Tống Phan</t>
  </si>
  <si>
    <t>Số 110/QĐ-UBND ngày 20/3/2025</t>
  </si>
  <si>
    <t>Chương trình MTQG xây dựng nông thôn mới</t>
  </si>
  <si>
    <t>Dự án hoàn thành</t>
  </si>
  <si>
    <t>Xây dựng đường GTNT xã Quang Hưng (đoạn quanh ao đình Quang Xá)</t>
  </si>
  <si>
    <t>Số 118/QĐ-UBND ngày 12/4/2024</t>
  </si>
  <si>
    <t>Dự án chuyển tiếp</t>
  </si>
  <si>
    <t>Số 1379/QĐ-UBND ngày 08/5/2025</t>
  </si>
  <si>
    <t>Số 1196/QĐ-UBND ngày 18/11/2025</t>
  </si>
  <si>
    <t>Số 1444/QĐ-UBND ngày 09/5/2025</t>
  </si>
  <si>
    <t>Số 1195/QĐ-UBND ngày 18/11/2025</t>
  </si>
  <si>
    <t xml:space="preserve">Số 1381/QĐ-UBND ngày 08/5/2025 </t>
  </si>
  <si>
    <t>Số 1383/QĐ-UBND ngày 08/5/2025</t>
  </si>
  <si>
    <t>Số 1424/QĐ-UBND ngày 08/5/2025</t>
  </si>
  <si>
    <t>Số 1425/QĐ-UBND ngày 08/5/2025</t>
  </si>
  <si>
    <t>Số 1438/QĐ-UBND ngày 08/5/2025</t>
  </si>
  <si>
    <t xml:space="preserve">Số 191/QĐ-UBND ngày 20/01/2025 </t>
  </si>
  <si>
    <t>Số 1316/QĐ-UBND ngày 05/12/2025</t>
  </si>
  <si>
    <t>Số 1304/QĐ-UBND ngày 01/12/2025</t>
  </si>
  <si>
    <t>Cải tạo, nâng cấp đường GTNT thôn Tống Xá, xã Tống Phan (Đoạn quanh hồ Tống Xá)</t>
  </si>
  <si>
    <t>Số 189/QĐ-UBND ngày 05/5/2025</t>
  </si>
  <si>
    <t>Lĩnh vực văn hoá, thông tin</t>
  </si>
  <si>
    <t>Lĩnh vực văn hoá</t>
  </si>
  <si>
    <t>Kè giếng đình thôn Hạ Cát, xã Tống Phan</t>
  </si>
  <si>
    <t>Số 1053/QĐ-UBND ngày 15/4/2026</t>
  </si>
  <si>
    <t>Lĩnh vực môi trường</t>
  </si>
  <si>
    <t>Xây dựng hệ thống xử lý nước thải tập trung thôn Nghĩa Vũ, xã Quang Hưng</t>
  </si>
  <si>
    <t>Số 1440/QĐ-UBND ngày 19/6/2026</t>
  </si>
  <si>
    <t>Xây dựng hệ thống xử lý nước thải tập trung thôn Duyệt Văn, xã Quang Hưng</t>
  </si>
  <si>
    <t>Số 1441/QĐ-UBND ngày 19/6/2026</t>
  </si>
  <si>
    <t>Xây dựng điểm tập kết rác thải thôn Tống Xá, xã Quang Hưng</t>
  </si>
  <si>
    <t>Số 1442/QĐ-UBND ngày 19/6/2026</t>
  </si>
  <si>
    <t>Bảo đảm xã hội</t>
  </si>
  <si>
    <t>Xây dựng cầu và đường từ QL.38B đến đường từ cụm công nghiệp Trần Cao - Quang Hưng đi ĐH.85</t>
  </si>
  <si>
    <t>Số 1443/QĐ-UBND ngày 19/6/2026</t>
  </si>
  <si>
    <t>Cải tạo, nâng cấp đường từ Ngã 6 Quán Bầu, xã Quang Hưng đến giáp xã Tiên Tiến</t>
  </si>
  <si>
    <t>Số 1444/QĐ-UBND ngày 19/6/2026</t>
  </si>
  <si>
    <t xml:space="preserve">Cải tạo, nâng cấp đường GTNT xã Quang Hưng (đoạn từ Cầu Cốc thôn Phan Xá đến đường từ cụm công nghiệp Trần Cao -Quang Hưng đi ĐH.85) </t>
  </si>
  <si>
    <t>Số 1317/QĐ-UBND ngày 05/12/2025</t>
  </si>
  <si>
    <t>Cải tạo, nâng cấp đường từ đường Hòa Bình đến nghĩa trang nhân dân thôn Cao Xá, xã Quang Hưng</t>
  </si>
  <si>
    <t>Số 1449/QĐ-UBND ngày 19/6/2026</t>
  </si>
  <si>
    <t>Cải tạo, nâng cấp các tuyến đường GTNT thôn Hạ Cát và thôn Cát Dương, xã Quang Hưng</t>
  </si>
  <si>
    <t>Số 1451/QĐ-UBND ngày 19/6/2026</t>
  </si>
  <si>
    <t>Cải tạo, nâng cấp đường GTNT xã Quang Hưng: các ngõ đường Trần Thượng 1 (đoạn 1: ngõ số 8; đoạn 2: ngõ số 30 từ nhà ông Nhĩ đễn nhà bà Nơ; đoạn 3: ngõ 63 từ nhà ông Màng đền nhà ông Cùng), thôn Cao Xá (đoạn 1: từ nhà ông Hiệu đến nhà ông Đết, đoạn 2: từ nhà bà Hằng đến cổng nhà Mụ)</t>
  </si>
  <si>
    <t>Số 1452/QĐ-UBND ngày 19/6/2026</t>
  </si>
  <si>
    <t>Cải tạo, nâng cấp đường GTNT xã Quang Hưng (thôn Trần Thượng: đoạn 1 từ trạm biến áp Trần Thượng 2 đi nhà bà Vũ Thị Sứ, đoạn 2 từ cây đa nhà ông Trần Duy Tần đến nghĩa trang thôn Trần Thượng; thôn Cao Xá: đoạn 1 từ nhà thờ Cao Xá đến nhà ông Quảng, đoạn 2 đường nội đồng khu mộ đôi từ nhà ông Phan Hữu Tân điểm cuối đường tránh khu công nghiệp; thôn Trần Hạ đoạn giáp đường trục thôn đi vườn nhà ông Thân)</t>
  </si>
  <si>
    <t>Số 1453/QĐ-UBND ngày 19/6/2026</t>
  </si>
  <si>
    <t>Cải tạo, nâng cấp đường GTNT thôn Tống Xá, xã Quang Hưng (đoạn 1 từ nhà ông Tân đến nhà ông Thòa, đoạn 2 từ nhà ông Chối đến nhà ông Hía)</t>
  </si>
  <si>
    <t>Số 1454/QĐ-UBND ngày 19/6/2026</t>
  </si>
  <si>
    <t>Kè đường giao thông thôn (Đoạn 1 từ nhà ông Điền đến nhà bà Khiên, thôn Hạ Cát; đoạn 2 từ nhà ông Uyên đến đầu đường Đình Cát Dương)</t>
  </si>
  <si>
    <t>Số 1455/QĐ-UBND ngày 19/6/2026</t>
  </si>
  <si>
    <t>Cải tạo, nâng cấp đường GTNT xã Quang Hưng đoạn từ nhà ông Doanh đến đường ĐH.64 thôn Thọ Lão</t>
  </si>
  <si>
    <t>Số 1456/QĐ-UBND ngày 19/6/2026</t>
  </si>
  <si>
    <t>Cải tạo, nâng cấp đường GTNT xã Quang Hưng: thôn Nghĩa Vũ (đoạn 1: từ nhà ông Hùng đến cổng miếu; đoạn 2: từ nhà ông Toản đến nhà ông Xuyên; đoạn 3: từ nhà ông Ba đến nhà bà Ngăn), thôn Tần Tiến, xã Quang Hưng (đoạn 1: từ nhà bà Ánh đến cống 10 mẫu; đoạn 2: từ trường gốc gạo nhà bà Đạo), Thôn Duyệt Văn đoạn từ nhà ông Hoàng Lập đến nhà ông Chung</t>
  </si>
  <si>
    <t>Số 1457/QĐ-UBND ngày 19/6/2026</t>
  </si>
  <si>
    <t>Cải tạo, nâng cấp đường nội đồng Thôn Nghĩa Vũ, xã Quang Hưng (đoạn 1: từ ruộng ông Tứ đến ruộng ông Mậu; đoạn 2: từ ruộng ông Chì đến ruộng ông Tỉnh; đoạn 3: từ ruộng ông Nghiệp đến cổng chùa; đoạn 4: từ ruộng ông Ao đến ruộng ông Đông), thôn Duyệt Văn (đoạn 1: từ nhà ông bà Mến Tân đến nhà ông Huân; đoạn 2: từ ruộng nhà bà Nga đến ruộng nhà ông Đắc; đoạn 3: từ ruộng ông Trung đến ruộng ông Tiên)</t>
  </si>
  <si>
    <t>Số 1458/QĐ-UBND ngày 19/6/2026</t>
  </si>
  <si>
    <t>Cải tạo, nâng cấp đường GTNT xã Quang Hưng: đoạn 1 từ nhà ông Út đến nhà ông Quý, đoạn 2 từ nhà ông Diệm đến nhà ông Điền, đoạn 3 từ ruộng nhà ông Cất đến nhà Đệ Mai thôn Tần Tiến</t>
  </si>
  <si>
    <t>Số 1459/QĐ-UBND ngày 19/6/2026</t>
  </si>
  <si>
    <t>Xây dựng hệ thống thoát nước từ nhà ông Rộng đến nhà ông Đông thôn Trần Thượng, xã Quang Hưng</t>
  </si>
  <si>
    <t>Số 1460/QĐ-UBND ngày 19/6/2026</t>
  </si>
  <si>
    <t>Cải tạo, nâng cấp hệ thống tiêu thoát nước thôn Quang Xá, xã Quang Hưng (từ nhà bà Hồng đến hố ga chờ sau Trường THCS Quang Hưng)</t>
  </si>
  <si>
    <t>Số 1461/QĐ-UBND ngày 19/6/2026</t>
  </si>
  <si>
    <t>Xây dựng hệ thống chiếu sáng đường ĐH.87 (đoạn từ nhà ông Hoàn thôn Trần Hạ đến chợ Tống Xá xã Quang Hưng)</t>
  </si>
  <si>
    <t>Số 1446/QĐ-UBND ngày 19/6/2026</t>
  </si>
  <si>
    <t>Xây dựng hệ thống điện chiếu sáng đường ĐH.64 (đoạn trên địa phận xã Quang Hưng)</t>
  </si>
  <si>
    <t>Số 1447/QĐ-UBND ngày 19/6/2026</t>
  </si>
  <si>
    <t>Xây dựng hệ thống chiếu sáng đường ĐT.386 (đoạn từ KDC số 5 đến hết địa phận thôn Tần Tiến, xã Quang Hưng)</t>
  </si>
  <si>
    <t>Số 1448/QĐ-UBND ngày 19/6/2026</t>
  </si>
  <si>
    <t>Cải tạo, nâng cấp vỉa hè đường QL.38B trên địa phận xã Quang Hưng, tỉnh Hưng Yên</t>
  </si>
  <si>
    <t>Số 1450/QĐ-UBND ngày 19/6/2026</t>
  </si>
  <si>
    <t>Lĩnh vực Quy hoạch</t>
  </si>
  <si>
    <t>Quy hoạch chung xã Quang Hưng, tỉnh Hưng Yên giai đoạn đến năm 2050</t>
  </si>
  <si>
    <t>Số 1218/QĐ-UBND ngày 13/5/2026</t>
  </si>
  <si>
    <t>DỰ PHÒNG</t>
  </si>
  <si>
    <t>BỔ SUNG DANH MỤC, ĐIỀU CHỈNH KẾ HOẠCH VỐN ĐẦU TƯ CÔNG NĂM 2026</t>
  </si>
  <si>
    <t>Phụ biểu số 03</t>
  </si>
  <si>
    <t>Phụ biểu số 02</t>
  </si>
  <si>
    <t>(Kèm theo Tờ trình số 293/TTr-KT ngày 24/9/2026 của phòng Kinh tế xã)</t>
  </si>
  <si>
    <t>UBND XÃ QUANG HƯNG</t>
  </si>
  <si>
    <t>PHÒNG KINH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</si>
</sst>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
    <numFmt numFmtId="165" formatCode="&quot;?&quot;#,##0;&quot;?&quot;\-#,##0"/>
    <numFmt numFmtId="166" formatCode="_-* #,##0_-;\-* #,##0_-;_-* &quot;-&quot;_-;_-@_-"/>
    <numFmt numFmtId="167" formatCode="_-* #,##0.00_-;\-* #,##0.00_-;_-* &quot;-&quot;??_-;_-@_-"/>
    <numFmt numFmtId="168" formatCode="&quot;$&quot;#,##0;[Red]\-&quot;$&quot;#,##0"/>
    <numFmt numFmtId="169" formatCode="_ * #,##0_)\ _$_ ;_ * \(#,##0\)\ _$_ ;_ * &quot;-&quot;_)\ _$_ ;_ @_ "/>
    <numFmt numFmtId="170" formatCode="&quot;\&quot;#,##0.00;[Red]&quot;\&quot;\-#,##0.00"/>
    <numFmt numFmtId="171" formatCode="_ * ###,0&quot;.&quot;00_)\ _$_ ;_ * \(###,0&quot;.&quot;00\)\ _$_ ;_ * &quot;-&quot;??_)\ _$_ ;_ @_ "/>
    <numFmt numFmtId="172" formatCode="&quot;\&quot;#,##0;[Red]&quot;\&quot;\-#,##0"/>
    <numFmt numFmtId="173" formatCode="_ * ###,0&quot;.&quot;00_)\ &quot;$&quot;_ ;_ * \(###,0&quot;.&quot;00\)\ &quot;$&quot;_ ;_ * &quot;-&quot;??_)\ &quot;$&quot;_ ;_ @_ "/>
    <numFmt numFmtId="174" formatCode="0.0%"/>
    <numFmt numFmtId="175" formatCode="###,0&quot;.&quot;00%\ ;[Red]\-###,0&quot;.&quot;00%\ "/>
    <numFmt numFmtId="176" formatCode="0.00000000"/>
    <numFmt numFmtId="177" formatCode="0.000"/>
    <numFmt numFmtId="178" formatCode="\$#,##0\ ;\(\$#,##0\)"/>
    <numFmt numFmtId="179" formatCode="_-&quot;£&quot;* #,##0_-;\-&quot;£&quot;* #,##0_-;_-&quot;£&quot;* &quot;-&quot;_-;_-@_-"/>
    <numFmt numFmtId="180" formatCode="0.000000"/>
    <numFmt numFmtId="181" formatCode="_-* #,##0\ _F_B_-;\-* #,##0\ _F_B_-;_-* &quot;-&quot;\ _F_B_-;_-@_-"/>
    <numFmt numFmtId="182" formatCode="&quot;\&quot;#,##0;[Red]&quot;\&quot;&quot;\&quot;\-#,##0"/>
    <numFmt numFmtId="183" formatCode="&quot;\&quot;#,##0.00;[Red]&quot;\&quot;&quot;\&quot;&quot;\&quot;&quot;\&quot;&quot;\&quot;&quot;\&quot;\-#,##0.00"/>
    <numFmt numFmtId="184" formatCode="_-&quot;$&quot;* #,##0_-;\-&quot;$&quot;* #,##0_-;_-&quot;$&quot;* &quot;-&quot;_-;_-@_-"/>
    <numFmt numFmtId="185" formatCode="#,##0\ &quot;$&quot;_);[Red]\(#,##0\ &quot;$&quot;\)"/>
    <numFmt numFmtId="186" formatCode="_-&quot;$&quot;* #,##0.00_-;\-&quot;$&quot;* #,##0.00_-;_-&quot;$&quot;* &quot;-&quot;??_-;_-@_-"/>
    <numFmt numFmtId="187" formatCode="_(* #,##0_);_(* \(#,##0\);_(* &quot;-&quot;??_);_(@_)"/>
    <numFmt numFmtId="188" formatCode="_-* #,##0\ _₫_-;\-* #,##0\ _₫_-;_-* &quot;-&quot;??\ _₫_-;_-@_-"/>
    <numFmt numFmtId="189" formatCode="#,##0.000"/>
    <numFmt numFmtId="190" formatCode="_-* #,##0_-;\-* #,##0_-;_-* &quot;-&quot;??_-;_-@_-"/>
  </numFmts>
  <fonts count="79">
    <font>
      <sz val="10"/>
      <name val="Times New Roman"/>
      <family val="1"/>
    </font>
    <font>
      <sz val="10"/>
      <name val="Times New Roman"/>
      <family val="1"/>
    </font>
    <font>
      <b/>
      <sz val="14"/>
      <name val="Times New Roman"/>
      <family val="1"/>
    </font>
    <font>
      <sz val="11"/>
      <name val="Times New Roman"/>
      <family val="1"/>
    </font>
    <font>
      <i/>
      <sz val="12"/>
      <name val="Times New Roman"/>
      <family val="1"/>
    </font>
    <font>
      <i/>
      <sz val="11"/>
      <name val="Times New Roman"/>
      <family val="1"/>
    </font>
    <font>
      <u/>
      <sz val="10"/>
      <name val="Times New Roman"/>
      <family val="1"/>
    </font>
    <font>
      <sz val="14"/>
      <name val="Times New Roman"/>
      <family val="1"/>
    </font>
    <font>
      <b/>
      <sz val="12"/>
      <name val="Times New Roman"/>
      <family val="1"/>
    </font>
    <font>
      <sz val="12"/>
      <name val="Times New Roman"/>
      <family val="1"/>
    </font>
    <font>
      <b/>
      <i/>
      <sz val="12"/>
      <name val="Times New Roman"/>
      <family val="1"/>
    </font>
    <font>
      <sz val="11"/>
      <name val="??"/>
      <family val="3"/>
    </font>
    <font>
      <sz val="10"/>
      <name val="?? ??"/>
      <family val="1"/>
      <charset val="136"/>
    </font>
    <font>
      <sz val="14"/>
      <name val="??"/>
      <family val="3"/>
    </font>
    <font>
      <sz val="12"/>
      <name val="????"/>
      <family val="1"/>
      <charset val="136"/>
    </font>
    <font>
      <sz val="12"/>
      <name val="Courier"/>
      <family val="3"/>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1"/>
      <name val=".VnArial"/>
      <family val="2"/>
    </font>
    <font>
      <sz val="12"/>
      <name val="¹UAAA¼"/>
      <family val="3"/>
      <charset val="129"/>
    </font>
    <font>
      <sz val="12"/>
      <name val="¹ÙÅÁÃ¼"/>
      <family val="1"/>
      <charset val="129"/>
    </font>
    <font>
      <sz val="10"/>
      <name val="Arial"/>
      <family val="2"/>
    </font>
    <font>
      <sz val="12"/>
      <name val="µ¸¿òÃ¼"/>
      <family val="3"/>
      <charset val="129"/>
    </font>
    <font>
      <sz val="12"/>
      <name val="Helv"/>
      <family val="2"/>
    </font>
    <font>
      <sz val="10"/>
      <name val="±¼¸²A¼"/>
      <family val="3"/>
      <charset val="129"/>
    </font>
    <font>
      <sz val="11"/>
      <name val=".VnTimeH"/>
      <family val="2"/>
    </font>
    <font>
      <sz val="12"/>
      <name val=".VnArial Narrow"/>
      <family val="2"/>
    </font>
    <font>
      <sz val="11"/>
      <color indexed="8"/>
      <name val="Calibri"/>
      <family val="2"/>
      <charset val="163"/>
    </font>
    <font>
      <sz val="10"/>
      <name val=".VnTime"/>
      <family val="2"/>
    </font>
    <font>
      <sz val="10"/>
      <name val="Arial CE"/>
      <charset val="238"/>
    </font>
    <font>
      <sz val="8"/>
      <name val="Arial"/>
      <family val="2"/>
    </font>
    <font>
      <b/>
      <sz val="12"/>
      <name val="Arial"/>
      <family val="2"/>
    </font>
    <font>
      <u/>
      <sz val="11"/>
      <color indexed="12"/>
      <name val="Arial"/>
      <family val="2"/>
      <charset val="163"/>
    </font>
    <font>
      <sz val="12"/>
      <name val=".VnTime"/>
      <family val="2"/>
    </font>
    <font>
      <sz val="12"/>
      <name val="Arial"/>
      <family val="2"/>
    </font>
    <font>
      <sz val="11"/>
      <color theme="1"/>
      <name val="Calibri"/>
      <family val="2"/>
      <scheme val="minor"/>
    </font>
    <font>
      <sz val="11"/>
      <color theme="1"/>
      <name val="Calibri"/>
      <family val="2"/>
      <charset val="163"/>
      <scheme val="minor"/>
    </font>
    <font>
      <sz val="10"/>
      <name val="Arial"/>
      <family val="2"/>
      <charset val="163"/>
    </font>
    <font>
      <sz val="11"/>
      <color indexed="8"/>
      <name val="Arial"/>
      <family val="2"/>
      <charset val="163"/>
    </font>
    <font>
      <b/>
      <sz val="12"/>
      <color indexed="8"/>
      <name val="Arial"/>
      <family val="2"/>
    </font>
    <font>
      <b/>
      <i/>
      <sz val="12"/>
      <color indexed="8"/>
      <name val="Arial"/>
      <family val="2"/>
    </font>
    <font>
      <sz val="12"/>
      <color indexed="8"/>
      <name val="Arial"/>
      <family val="2"/>
    </font>
    <font>
      <sz val="10"/>
      <color indexed="8"/>
      <name val="Arial"/>
      <family val="2"/>
    </font>
    <font>
      <i/>
      <sz val="12"/>
      <color indexed="8"/>
      <name val="Arial"/>
      <family val="2"/>
    </font>
    <font>
      <sz val="19"/>
      <color indexed="48"/>
      <name val="Arial"/>
      <family val="2"/>
    </font>
    <font>
      <sz val="12"/>
      <color indexed="14"/>
      <name val="Arial"/>
      <family val="2"/>
    </font>
    <font>
      <sz val="12"/>
      <name val="VnTime"/>
    </font>
    <font>
      <b/>
      <sz val="12"/>
      <name val=".VnTime"/>
      <family val="2"/>
    </font>
    <font>
      <b/>
      <sz val="10"/>
      <name val="VN Helvetica"/>
    </font>
    <font>
      <sz val="10"/>
      <name val="VN Helvetica"/>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b/>
      <sz val="11"/>
      <name val="Times New Roman"/>
      <family val="1"/>
    </font>
    <font>
      <i/>
      <sz val="10"/>
      <name val="Times New Roman"/>
      <family val="1"/>
    </font>
    <font>
      <b/>
      <sz val="10"/>
      <name val="Times New Roman"/>
      <family val="1"/>
    </font>
    <font>
      <sz val="11"/>
      <color theme="1"/>
      <name val="Times New Roman"/>
      <family val="1"/>
    </font>
    <font>
      <i/>
      <sz val="11"/>
      <color theme="1"/>
      <name val="Times New Roman"/>
      <family val="1"/>
    </font>
    <font>
      <b/>
      <sz val="11"/>
      <color theme="1"/>
      <name val="Times New Roman"/>
      <family val="1"/>
    </font>
    <font>
      <i/>
      <sz val="13"/>
      <name val="Times New Roman"/>
      <family val="1"/>
    </font>
    <font>
      <i/>
      <sz val="11"/>
      <name val="Times New Roman"/>
      <family val="1"/>
      <charset val="163"/>
    </font>
    <font>
      <sz val="10"/>
      <color theme="1"/>
      <name val="Times New Roman"/>
      <family val="1"/>
    </font>
    <font>
      <sz val="13"/>
      <name val="Times New Roman"/>
      <family val="1"/>
    </font>
    <font>
      <b/>
      <sz val="13"/>
      <name val="Times New Roman"/>
      <family val="1"/>
    </font>
    <font>
      <sz val="8"/>
      <name val="Times New Roman"/>
      <family val="1"/>
    </font>
    <font>
      <b/>
      <i/>
      <sz val="11"/>
      <color theme="1"/>
      <name val="Times New Roman"/>
      <family val="1"/>
    </font>
    <font>
      <sz val="11"/>
      <name val="Times New Roman"/>
      <family val="1"/>
      <charset val="163"/>
    </font>
    <font>
      <b/>
      <sz val="12"/>
      <color theme="1"/>
      <name val="Times New Roman"/>
      <family val="1"/>
    </font>
    <font>
      <sz val="14"/>
      <name val=".VnTime"/>
      <family val="2"/>
    </font>
    <font>
      <b/>
      <sz val="18"/>
      <name val="Times New Roman"/>
      <family val="1"/>
    </font>
    <font>
      <sz val="18"/>
      <name val="Times New Roman"/>
      <family val="1"/>
    </font>
    <font>
      <i/>
      <sz val="18"/>
      <name val="Times New Roman"/>
      <family val="1"/>
    </font>
  </fonts>
  <fills count="2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40"/>
        <bgColor indexed="64"/>
      </patternFill>
    </fill>
    <fill>
      <patternFill patternType="gray125">
        <fgColor indexed="35"/>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style="medium">
        <color indexed="0"/>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46">
    <xf numFmtId="0" fontId="0" fillId="0" borderId="0"/>
    <xf numFmtId="164" fontId="11" fillId="0" borderId="0" applyFont="0" applyFill="0" applyBorder="0" applyAlignment="0" applyProtection="0"/>
    <xf numFmtId="0" fontId="12" fillId="0" borderId="0" applyFont="0" applyFill="0" applyBorder="0" applyAlignment="0" applyProtection="0"/>
    <xf numFmtId="165" fontId="11" fillId="0" borderId="0" applyFont="0" applyFill="0" applyBorder="0" applyAlignment="0" applyProtection="0"/>
    <xf numFmtId="40" fontId="13" fillId="0" borderId="0" applyFont="0" applyFill="0" applyBorder="0" applyAlignment="0" applyProtection="0"/>
    <xf numFmtId="38" fontId="13"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8" fontId="15" fillId="0" borderId="0" applyFont="0" applyFill="0" applyBorder="0" applyAlignment="0" applyProtection="0"/>
    <xf numFmtId="0" fontId="9" fillId="0" borderId="0">
      <alignment vertical="center"/>
    </xf>
    <xf numFmtId="0" fontId="16" fillId="2" borderId="0"/>
    <xf numFmtId="0" fontId="17" fillId="2" borderId="0"/>
    <xf numFmtId="0" fontId="18" fillId="2" borderId="0"/>
    <xf numFmtId="0" fontId="19" fillId="0" borderId="0">
      <alignment wrapText="1"/>
    </xf>
    <xf numFmtId="169" fontId="20" fillId="0" borderId="0" applyFont="0" applyFill="0" applyBorder="0" applyAlignment="0" applyProtection="0"/>
    <xf numFmtId="0" fontId="21" fillId="0" borderId="0" applyFont="0" applyFill="0" applyBorder="0" applyAlignment="0" applyProtection="0"/>
    <xf numFmtId="170" fontId="22" fillId="0" borderId="0" applyFont="0" applyFill="0" applyBorder="0" applyAlignment="0" applyProtection="0"/>
    <xf numFmtId="171" fontId="20" fillId="0" borderId="0" applyFont="0" applyFill="0" applyBorder="0" applyAlignment="0" applyProtection="0"/>
    <xf numFmtId="0" fontId="21" fillId="0" borderId="0" applyFont="0" applyFill="0" applyBorder="0" applyAlignment="0" applyProtection="0"/>
    <xf numFmtId="172" fontId="22" fillId="0" borderId="0" applyFont="0" applyFill="0" applyBorder="0" applyAlignment="0" applyProtection="0"/>
    <xf numFmtId="173" fontId="20" fillId="0" borderId="0" applyFont="0" applyFill="0" applyBorder="0" applyAlignment="0" applyProtection="0"/>
    <xf numFmtId="0" fontId="21" fillId="0" borderId="0" applyFont="0" applyFill="0" applyBorder="0" applyAlignment="0" applyProtection="0"/>
    <xf numFmtId="174" fontId="23" fillId="0" borderId="0" applyFont="0" applyFill="0" applyBorder="0" applyAlignment="0" applyProtection="0"/>
    <xf numFmtId="175" fontId="20" fillId="0" borderId="0" applyFont="0" applyFill="0" applyBorder="0" applyAlignment="0" applyProtection="0"/>
    <xf numFmtId="0" fontId="21" fillId="0" borderId="0" applyFont="0" applyFill="0" applyBorder="0" applyAlignment="0" applyProtection="0"/>
    <xf numFmtId="176" fontId="23" fillId="0" borderId="0" applyFont="0" applyFill="0" applyBorder="0" applyAlignment="0" applyProtection="0"/>
    <xf numFmtId="0" fontId="21" fillId="0" borderId="0"/>
    <xf numFmtId="0" fontId="24" fillId="0" borderId="0"/>
    <xf numFmtId="0" fontId="21" fillId="0" borderId="0"/>
    <xf numFmtId="37" fontId="25" fillId="0" borderId="0"/>
    <xf numFmtId="0" fontId="26" fillId="0" borderId="0"/>
    <xf numFmtId="177" fontId="23" fillId="0" borderId="0" applyFill="0" applyBorder="0" applyAlignment="0"/>
    <xf numFmtId="0" fontId="27" fillId="0" borderId="0"/>
    <xf numFmtId="41" fontId="28" fillId="0" borderId="0" applyFont="0" applyFill="0" applyBorder="0" applyAlignment="0" applyProtection="0"/>
    <xf numFmtId="41" fontId="29" fillId="0" borderId="0" applyFont="0" applyFill="0" applyBorder="0" applyAlignment="0" applyProtection="0"/>
    <xf numFmtId="43" fontId="30"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43" fontId="30" fillId="0" borderId="0" applyFont="0" applyFill="0" applyBorder="0" applyAlignment="0" applyProtection="0"/>
    <xf numFmtId="0" fontId="30"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3" fontId="23" fillId="0" borderId="0" applyFont="0" applyFill="0" applyBorder="0" applyAlignment="0" applyProtection="0"/>
    <xf numFmtId="178" fontId="23" fillId="0" borderId="0" applyFont="0" applyFill="0" applyBorder="0" applyAlignment="0" applyProtection="0"/>
    <xf numFmtId="0" fontId="23"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2" fontId="23" fillId="0" borderId="0" applyFont="0" applyFill="0" applyBorder="0" applyAlignment="0" applyProtection="0"/>
    <xf numFmtId="38" fontId="32" fillId="2" borderId="0" applyNumberFormat="0" applyBorder="0" applyAlignment="0" applyProtection="0"/>
    <xf numFmtId="0" fontId="33" fillId="0" borderId="3" applyNumberFormat="0" applyAlignment="0" applyProtection="0">
      <alignment horizontal="left" vertical="center"/>
    </xf>
    <xf numFmtId="0" fontId="33" fillId="0" borderId="4">
      <alignment horizontal="left" vertical="center"/>
    </xf>
    <xf numFmtId="0" fontId="34" fillId="0" borderId="0" applyNumberFormat="0" applyFill="0" applyBorder="0" applyAlignment="0" applyProtection="0">
      <alignment vertical="top"/>
      <protection locked="0"/>
    </xf>
    <xf numFmtId="10" fontId="32" fillId="3" borderId="2" applyNumberFormat="0" applyBorder="0" applyAlignment="0" applyProtection="0"/>
    <xf numFmtId="0" fontId="35" fillId="0" borderId="0"/>
    <xf numFmtId="179" fontId="23" fillId="0" borderId="5"/>
    <xf numFmtId="0" fontId="36" fillId="0" borderId="0" applyNumberFormat="0" applyFont="0" applyFill="0" applyAlignment="0"/>
    <xf numFmtId="180" fontId="23" fillId="0" borderId="0"/>
    <xf numFmtId="0" fontId="37" fillId="0" borderId="0"/>
    <xf numFmtId="0" fontId="30" fillId="0" borderId="0"/>
    <xf numFmtId="0" fontId="23" fillId="0" borderId="0"/>
    <xf numFmtId="0" fontId="38" fillId="0" borderId="0"/>
    <xf numFmtId="0" fontId="38" fillId="0" borderId="0"/>
    <xf numFmtId="0" fontId="30" fillId="0" borderId="0"/>
    <xf numFmtId="0" fontId="39" fillId="0" borderId="0"/>
    <xf numFmtId="0" fontId="28" fillId="0" borderId="0"/>
    <xf numFmtId="0" fontId="1" fillId="0" borderId="0"/>
    <xf numFmtId="0" fontId="40" fillId="0" borderId="0"/>
    <xf numFmtId="0" fontId="23" fillId="0" borderId="0"/>
    <xf numFmtId="0" fontId="28" fillId="0" borderId="0"/>
    <xf numFmtId="0" fontId="9" fillId="0" borderId="0"/>
    <xf numFmtId="0" fontId="35" fillId="0" borderId="0"/>
    <xf numFmtId="0" fontId="31" fillId="0" borderId="0"/>
    <xf numFmtId="181" fontId="23" fillId="0" borderId="0" applyFont="0" applyFill="0" applyBorder="0" applyAlignment="0" applyProtection="0"/>
    <xf numFmtId="10"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4" fontId="41" fillId="4" borderId="6" applyNumberFormat="0" applyProtection="0">
      <alignment vertical="center"/>
    </xf>
    <xf numFmtId="4" fontId="42" fillId="4" borderId="6" applyNumberFormat="0" applyProtection="0">
      <alignment vertical="center"/>
    </xf>
    <xf numFmtId="4" fontId="43" fillId="4" borderId="6" applyNumberFormat="0" applyProtection="0">
      <alignment horizontal="left" vertical="center" indent="1"/>
    </xf>
    <xf numFmtId="4" fontId="43" fillId="5" borderId="0" applyNumberFormat="0" applyProtection="0">
      <alignment horizontal="left" vertical="center" indent="1"/>
    </xf>
    <xf numFmtId="4" fontId="43" fillId="6" borderId="6" applyNumberFormat="0" applyProtection="0">
      <alignment horizontal="right" vertical="center"/>
    </xf>
    <xf numFmtId="4" fontId="43" fillId="7" borderId="6" applyNumberFormat="0" applyProtection="0">
      <alignment horizontal="right" vertical="center"/>
    </xf>
    <xf numFmtId="4" fontId="43" fillId="8" borderId="6" applyNumberFormat="0" applyProtection="0">
      <alignment horizontal="right" vertical="center"/>
    </xf>
    <xf numFmtId="4" fontId="43" fillId="9" borderId="6" applyNumberFormat="0" applyProtection="0">
      <alignment horizontal="right" vertical="center"/>
    </xf>
    <xf numFmtId="4" fontId="43" fillId="10" borderId="6" applyNumberFormat="0" applyProtection="0">
      <alignment horizontal="right" vertical="center"/>
    </xf>
    <xf numFmtId="4" fontId="43" fillId="11" borderId="6" applyNumberFormat="0" applyProtection="0">
      <alignment horizontal="right" vertical="center"/>
    </xf>
    <xf numFmtId="4" fontId="43" fillId="12" borderId="6" applyNumberFormat="0" applyProtection="0">
      <alignment horizontal="right" vertical="center"/>
    </xf>
    <xf numFmtId="4" fontId="43" fillId="13" borderId="6" applyNumberFormat="0" applyProtection="0">
      <alignment horizontal="right" vertical="center"/>
    </xf>
    <xf numFmtId="4" fontId="43" fillId="14" borderId="6" applyNumberFormat="0" applyProtection="0">
      <alignment horizontal="right" vertical="center"/>
    </xf>
    <xf numFmtId="4" fontId="41" fillId="15" borderId="7" applyNumberFormat="0" applyProtection="0">
      <alignment horizontal="left" vertical="center" indent="1"/>
    </xf>
    <xf numFmtId="4" fontId="41" fillId="16" borderId="0" applyNumberFormat="0" applyProtection="0">
      <alignment horizontal="left" vertical="center" indent="1"/>
    </xf>
    <xf numFmtId="4" fontId="41" fillId="5" borderId="0" applyNumberFormat="0" applyProtection="0">
      <alignment horizontal="left" vertical="center" indent="1"/>
    </xf>
    <xf numFmtId="4" fontId="43" fillId="16" borderId="6" applyNumberFormat="0" applyProtection="0">
      <alignment horizontal="right" vertical="center"/>
    </xf>
    <xf numFmtId="4" fontId="44" fillId="16" borderId="0" applyNumberFormat="0" applyProtection="0">
      <alignment horizontal="left" vertical="center" indent="1"/>
    </xf>
    <xf numFmtId="4" fontId="44" fillId="5" borderId="0" applyNumberFormat="0" applyProtection="0">
      <alignment horizontal="left" vertical="center" indent="1"/>
    </xf>
    <xf numFmtId="4" fontId="43" fillId="17" borderId="6" applyNumberFormat="0" applyProtection="0">
      <alignment vertical="center"/>
    </xf>
    <xf numFmtId="4" fontId="45" fillId="17" borderId="6" applyNumberFormat="0" applyProtection="0">
      <alignment vertical="center"/>
    </xf>
    <xf numFmtId="4" fontId="41" fillId="16" borderId="8" applyNumberFormat="0" applyProtection="0">
      <alignment horizontal="left" vertical="center" indent="1"/>
    </xf>
    <xf numFmtId="4" fontId="43" fillId="17" borderId="6" applyNumberFormat="0" applyProtection="0">
      <alignment horizontal="right" vertical="center"/>
    </xf>
    <xf numFmtId="4" fontId="45" fillId="17" borderId="6" applyNumberFormat="0" applyProtection="0">
      <alignment horizontal="right" vertical="center"/>
    </xf>
    <xf numFmtId="4" fontId="41" fillId="16" borderId="6" applyNumberFormat="0" applyProtection="0">
      <alignment horizontal="left" vertical="center" indent="1"/>
    </xf>
    <xf numFmtId="4" fontId="46" fillId="18" borderId="8" applyNumberFormat="0" applyProtection="0">
      <alignment horizontal="left" vertical="center" indent="1"/>
    </xf>
    <xf numFmtId="4" fontId="47" fillId="17" borderId="6" applyNumberFormat="0" applyProtection="0">
      <alignment horizontal="right" vertical="center"/>
    </xf>
    <xf numFmtId="0" fontId="30" fillId="0" borderId="0" applyNumberFormat="0" applyFill="0" applyBorder="0" applyAlignment="0" applyProtection="0"/>
    <xf numFmtId="0" fontId="48" fillId="0" borderId="9"/>
    <xf numFmtId="0" fontId="33" fillId="0" borderId="10">
      <alignment horizontal="center"/>
    </xf>
    <xf numFmtId="0" fontId="49" fillId="19" borderId="2">
      <alignment horizontal="left" vertical="center"/>
    </xf>
    <xf numFmtId="5" fontId="50" fillId="0" borderId="11">
      <alignment horizontal="left" vertical="top"/>
    </xf>
    <xf numFmtId="5" fontId="51" fillId="0" borderId="12">
      <alignment horizontal="left" vertical="top"/>
    </xf>
    <xf numFmtId="42" fontId="31" fillId="0" borderId="0" applyFont="0" applyFill="0" applyBorder="0" applyAlignment="0" applyProtection="0"/>
    <xf numFmtId="44" fontId="31" fillId="0" borderId="0" applyFont="0" applyFill="0" applyBorder="0" applyAlignment="0" applyProtection="0"/>
    <xf numFmtId="0" fontId="52" fillId="0" borderId="0" applyNumberForma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9" fillId="0" borderId="0">
      <alignment vertical="center"/>
    </xf>
    <xf numFmtId="40" fontId="54" fillId="0" borderId="0" applyFont="0" applyFill="0" applyBorder="0" applyAlignment="0" applyProtection="0"/>
    <xf numFmtId="38"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9" fontId="55" fillId="0" borderId="0" applyFont="0" applyFill="0" applyBorder="0" applyAlignment="0" applyProtection="0"/>
    <xf numFmtId="0" fontId="56" fillId="0" borderId="0"/>
    <xf numFmtId="182" fontId="23" fillId="0" borderId="0" applyFont="0" applyFill="0" applyBorder="0" applyAlignment="0" applyProtection="0"/>
    <xf numFmtId="183" fontId="23" fillId="0" borderId="0" applyFont="0" applyFill="0" applyBorder="0" applyAlignment="0" applyProtection="0"/>
    <xf numFmtId="170" fontId="57" fillId="0" borderId="0" applyFont="0" applyFill="0" applyBorder="0" applyAlignment="0" applyProtection="0"/>
    <xf numFmtId="172" fontId="57" fillId="0" borderId="0" applyFont="0" applyFill="0" applyBorder="0" applyAlignment="0" applyProtection="0"/>
    <xf numFmtId="0" fontId="58" fillId="0" borderId="0"/>
    <xf numFmtId="0" fontId="36" fillId="0" borderId="0"/>
    <xf numFmtId="166" fontId="59" fillId="0" borderId="0" applyFont="0" applyFill="0" applyBorder="0" applyAlignment="0" applyProtection="0"/>
    <xf numFmtId="167" fontId="59" fillId="0" borderId="0" applyFont="0" applyFill="0" applyBorder="0" applyAlignment="0" applyProtection="0"/>
    <xf numFmtId="0" fontId="36" fillId="0" borderId="0"/>
    <xf numFmtId="184" fontId="59" fillId="0" borderId="0" applyFont="0" applyFill="0" applyBorder="0" applyAlignment="0" applyProtection="0"/>
    <xf numFmtId="185" fontId="15" fillId="0" borderId="0" applyFont="0" applyFill="0" applyBorder="0" applyAlignment="0" applyProtection="0"/>
    <xf numFmtId="186" fontId="5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5" fillId="0" borderId="0"/>
    <xf numFmtId="0" fontId="39" fillId="0" borderId="0"/>
    <xf numFmtId="0" fontId="39" fillId="0" borderId="0"/>
    <xf numFmtId="0" fontId="30" fillId="0" borderId="0"/>
    <xf numFmtId="0" fontId="23" fillId="0" borderId="0"/>
    <xf numFmtId="0" fontId="23" fillId="0" borderId="0"/>
    <xf numFmtId="0" fontId="75" fillId="0" borderId="0"/>
    <xf numFmtId="43" fontId="23" fillId="0" borderId="0" applyFont="0" applyFill="0" applyBorder="0" applyAlignment="0" applyProtection="0"/>
  </cellStyleXfs>
  <cellXfs count="220">
    <xf numFmtId="0" fontId="0" fillId="0" borderId="0" xfId="0"/>
    <xf numFmtId="0" fontId="2" fillId="0" borderId="0" xfId="0" applyFont="1"/>
    <xf numFmtId="0" fontId="3" fillId="0" borderId="0" xfId="0" applyFont="1" applyAlignment="1">
      <alignment horizontal="center"/>
    </xf>
    <xf numFmtId="0" fontId="5" fillId="0" borderId="0" xfId="0" applyFont="1"/>
    <xf numFmtId="0" fontId="6" fillId="0" borderId="0" xfId="0" applyFont="1"/>
    <xf numFmtId="3" fontId="7" fillId="0" borderId="2" xfId="0" applyNumberFormat="1" applyFont="1" applyBorder="1" applyAlignment="1">
      <alignment vertical="center"/>
    </xf>
    <xf numFmtId="3" fontId="7" fillId="0" borderId="2" xfId="0" applyNumberFormat="1" applyFont="1" applyBorder="1" applyAlignment="1">
      <alignment vertical="center" wrapText="1"/>
    </xf>
    <xf numFmtId="3" fontId="7" fillId="0" borderId="2" xfId="0" applyNumberFormat="1" applyFont="1" applyBorder="1" applyAlignment="1">
      <alignment horizontal="left" vertical="center" wrapText="1"/>
    </xf>
    <xf numFmtId="3" fontId="7" fillId="0" borderId="2" xfId="0" applyNumberFormat="1" applyFont="1" applyBorder="1" applyAlignment="1">
      <alignment horizontal="right" vertical="center" wrapText="1"/>
    </xf>
    <xf numFmtId="3" fontId="2" fillId="0" borderId="2" xfId="0" applyNumberFormat="1" applyFont="1" applyBorder="1" applyAlignment="1">
      <alignment vertical="center"/>
    </xf>
    <xf numFmtId="0" fontId="8" fillId="0" borderId="0" xfId="0" applyFont="1"/>
    <xf numFmtId="0" fontId="9" fillId="0" borderId="0" xfId="0" applyFont="1"/>
    <xf numFmtId="0" fontId="10" fillId="0" borderId="0" xfId="0" applyFont="1"/>
    <xf numFmtId="0" fontId="1" fillId="0" borderId="0" xfId="0" applyFont="1"/>
    <xf numFmtId="0" fontId="62" fillId="0" borderId="0" xfId="0" applyFont="1"/>
    <xf numFmtId="0" fontId="62" fillId="0" borderId="0" xfId="0" applyFont="1" applyAlignment="1">
      <alignment horizontal="center"/>
    </xf>
    <xf numFmtId="3" fontId="7" fillId="0" borderId="2" xfId="0" quotePrefix="1" applyNumberFormat="1" applyFont="1" applyBorder="1" applyAlignment="1">
      <alignment vertical="center"/>
    </xf>
    <xf numFmtId="3" fontId="2" fillId="0" borderId="2" xfId="0" applyNumberFormat="1" applyFont="1" applyBorder="1" applyAlignment="1">
      <alignment horizontal="center" vertical="center"/>
    </xf>
    <xf numFmtId="3" fontId="2" fillId="0" borderId="2" xfId="0" applyNumberFormat="1" applyFont="1" applyBorder="1" applyAlignment="1">
      <alignment horizontal="right" vertical="center"/>
    </xf>
    <xf numFmtId="187" fontId="60" fillId="0" borderId="0" xfId="38" applyNumberFormat="1" applyFont="1" applyFill="1" applyBorder="1"/>
    <xf numFmtId="188" fontId="1" fillId="0" borderId="0" xfId="38" applyNumberFormat="1" applyFont="1" applyFill="1"/>
    <xf numFmtId="0" fontId="1" fillId="0" borderId="0" xfId="0" applyFont="1" applyAlignment="1">
      <alignment horizontal="center"/>
    </xf>
    <xf numFmtId="0" fontId="3" fillId="0" borderId="0" xfId="66" applyFont="1"/>
    <xf numFmtId="0" fontId="60" fillId="0" borderId="0" xfId="66" applyFont="1" applyAlignment="1">
      <alignment horizontal="center" vertical="center"/>
    </xf>
    <xf numFmtId="0" fontId="3" fillId="0" borderId="0" xfId="139" applyFont="1"/>
    <xf numFmtId="0" fontId="68" fillId="0" borderId="0" xfId="0" applyFont="1"/>
    <xf numFmtId="187" fontId="65" fillId="0" borderId="11" xfId="35" applyNumberFormat="1" applyFont="1" applyFill="1" applyBorder="1" applyAlignment="1">
      <alignment horizontal="center" vertical="center" wrapText="1"/>
    </xf>
    <xf numFmtId="0" fontId="65" fillId="0" borderId="2" xfId="139" applyFont="1" applyBorder="1" applyAlignment="1">
      <alignment horizontal="center" vertical="center"/>
    </xf>
    <xf numFmtId="187" fontId="65" fillId="0" borderId="2" xfId="35" applyNumberFormat="1" applyFont="1" applyFill="1" applyBorder="1" applyAlignment="1">
      <alignment vertical="center"/>
    </xf>
    <xf numFmtId="0" fontId="63" fillId="0" borderId="2" xfId="139" applyFont="1" applyBorder="1" applyAlignment="1">
      <alignment horizontal="center" vertical="center"/>
    </xf>
    <xf numFmtId="0" fontId="63" fillId="0" borderId="2" xfId="139" applyFont="1" applyBorder="1" applyAlignment="1">
      <alignment vertical="center"/>
    </xf>
    <xf numFmtId="187" fontId="63" fillId="0" borderId="2" xfId="35" applyNumberFormat="1" applyFont="1" applyFill="1" applyBorder="1" applyAlignment="1">
      <alignment vertical="center"/>
    </xf>
    <xf numFmtId="0" fontId="64" fillId="0" borderId="2" xfId="139" applyFont="1" applyBorder="1" applyAlignment="1">
      <alignment horizontal="center" vertical="center"/>
    </xf>
    <xf numFmtId="0" fontId="64" fillId="0" borderId="2" xfId="139" applyFont="1" applyBorder="1" applyAlignment="1">
      <alignment vertical="center"/>
    </xf>
    <xf numFmtId="187" fontId="64" fillId="0" borderId="2" xfId="35" applyNumberFormat="1" applyFont="1" applyFill="1" applyBorder="1" applyAlignment="1">
      <alignment vertical="center"/>
    </xf>
    <xf numFmtId="0" fontId="68" fillId="0" borderId="2" xfId="139" applyFont="1" applyBorder="1" applyAlignment="1">
      <alignment vertical="center"/>
    </xf>
    <xf numFmtId="0" fontId="64" fillId="0" borderId="2" xfId="139" quotePrefix="1" applyFont="1" applyBorder="1" applyAlignment="1">
      <alignment vertical="center"/>
    </xf>
    <xf numFmtId="0" fontId="65" fillId="0" borderId="2" xfId="139" applyFont="1" applyBorder="1" applyAlignment="1">
      <alignment vertical="center"/>
    </xf>
    <xf numFmtId="0" fontId="60" fillId="0" borderId="0" xfId="139" applyFont="1" applyAlignment="1">
      <alignment horizontal="center"/>
    </xf>
    <xf numFmtId="0" fontId="60" fillId="0" borderId="0" xfId="139" applyFont="1"/>
    <xf numFmtId="187" fontId="5" fillId="0" borderId="0" xfId="38" applyNumberFormat="1" applyFont="1" applyFill="1" applyBorder="1"/>
    <xf numFmtId="0" fontId="60" fillId="0" borderId="0" xfId="66" applyFont="1"/>
    <xf numFmtId="3" fontId="7" fillId="0" borderId="2" xfId="0" quotePrefix="1" applyNumberFormat="1" applyFont="1" applyBorder="1" applyAlignment="1">
      <alignment horizontal="left" vertical="center" wrapText="1"/>
    </xf>
    <xf numFmtId="0" fontId="70" fillId="0" borderId="0" xfId="66" applyFont="1" applyAlignment="1">
      <alignment horizontal="center" vertical="center"/>
    </xf>
    <xf numFmtId="0" fontId="69" fillId="0" borderId="0" xfId="66" applyFont="1" applyAlignment="1">
      <alignment vertical="center"/>
    </xf>
    <xf numFmtId="0" fontId="70" fillId="0" borderId="0" xfId="66" applyFont="1" applyAlignment="1">
      <alignment vertical="center"/>
    </xf>
    <xf numFmtId="0" fontId="69" fillId="0" borderId="0" xfId="0" applyFont="1"/>
    <xf numFmtId="187" fontId="1" fillId="0" borderId="0" xfId="136" applyNumberFormat="1" applyFont="1" applyAlignment="1">
      <alignment horizontal="right" vertical="center"/>
    </xf>
    <xf numFmtId="0" fontId="70" fillId="0" borderId="0" xfId="0" applyFont="1" applyAlignment="1">
      <alignment vertical="center"/>
    </xf>
    <xf numFmtId="0" fontId="8" fillId="0" borderId="13" xfId="0" applyFont="1" applyBorder="1" applyAlignment="1">
      <alignment horizontal="center" vertical="center" wrapText="1"/>
    </xf>
    <xf numFmtId="187" fontId="8" fillId="0" borderId="13" xfId="136" applyNumberFormat="1" applyFont="1" applyBorder="1" applyAlignment="1">
      <alignment horizontal="center" vertical="center" wrapText="1"/>
    </xf>
    <xf numFmtId="187" fontId="8" fillId="0" borderId="13" xfId="136" applyNumberFormat="1" applyFont="1" applyBorder="1" applyAlignment="1">
      <alignment horizontal="right" vertical="center" wrapText="1"/>
    </xf>
    <xf numFmtId="0" fontId="9" fillId="0" borderId="2" xfId="0" applyFont="1" applyBorder="1" applyAlignment="1">
      <alignment horizontal="center" vertical="center" wrapText="1"/>
    </xf>
    <xf numFmtId="0" fontId="9" fillId="0" borderId="2" xfId="138" applyFont="1" applyBorder="1" applyAlignment="1">
      <alignment horizontal="left" vertical="center" wrapText="1"/>
    </xf>
    <xf numFmtId="187" fontId="9" fillId="0" borderId="2" xfId="136" applyNumberFormat="1" applyFont="1" applyBorder="1" applyAlignment="1">
      <alignment horizontal="right" vertical="center" wrapText="1"/>
    </xf>
    <xf numFmtId="187" fontId="9" fillId="0" borderId="2" xfId="136" applyNumberFormat="1" applyFont="1" applyBorder="1" applyAlignment="1">
      <alignment vertical="center" wrapText="1"/>
    </xf>
    <xf numFmtId="41" fontId="9" fillId="0" borderId="2" xfId="137" applyFont="1" applyBorder="1" applyAlignment="1">
      <alignment vertical="center" wrapText="1"/>
    </xf>
    <xf numFmtId="0" fontId="8" fillId="0" borderId="2" xfId="0" applyFont="1" applyBorder="1" applyAlignment="1">
      <alignment horizontal="center" vertical="center" wrapText="1"/>
    </xf>
    <xf numFmtId="0" fontId="8" fillId="0" borderId="2" xfId="138" applyFont="1" applyBorder="1" applyAlignment="1">
      <alignment horizontal="left" vertical="center" wrapText="1"/>
    </xf>
    <xf numFmtId="187" fontId="8" fillId="0" borderId="2" xfId="136" applyNumberFormat="1" applyFont="1" applyBorder="1" applyAlignment="1">
      <alignment horizontal="right" vertical="center" wrapText="1"/>
    </xf>
    <xf numFmtId="41" fontId="8" fillId="0" borderId="2" xfId="137" applyFont="1" applyBorder="1" applyAlignment="1">
      <alignment vertical="center" wrapText="1"/>
    </xf>
    <xf numFmtId="0" fontId="8" fillId="0" borderId="13" xfId="0" applyFont="1" applyBorder="1" applyAlignment="1">
      <alignment horizontal="left" vertical="center" wrapText="1"/>
    </xf>
    <xf numFmtId="0" fontId="65" fillId="20" borderId="2" xfId="139" applyFont="1" applyFill="1" applyBorder="1" applyAlignment="1">
      <alignment horizontal="center" vertical="center"/>
    </xf>
    <xf numFmtId="187" fontId="65" fillId="20" borderId="2" xfId="35" applyNumberFormat="1" applyFont="1" applyFill="1" applyBorder="1" applyAlignment="1">
      <alignment vertical="center"/>
    </xf>
    <xf numFmtId="0" fontId="3" fillId="20" borderId="0" xfId="66" applyFont="1" applyFill="1"/>
    <xf numFmtId="0" fontId="65" fillId="20" borderId="2" xfId="139" applyFont="1" applyFill="1" applyBorder="1" applyAlignment="1">
      <alignment vertical="center"/>
    </xf>
    <xf numFmtId="187" fontId="65" fillId="20" borderId="2" xfId="35" applyNumberFormat="1" applyFont="1" applyFill="1" applyBorder="1" applyAlignment="1">
      <alignment horizontal="right" vertical="center"/>
    </xf>
    <xf numFmtId="0" fontId="72" fillId="0" borderId="2" xfId="139" applyFont="1" applyBorder="1" applyAlignment="1">
      <alignment horizontal="center" vertical="center"/>
    </xf>
    <xf numFmtId="0" fontId="72" fillId="0" borderId="2" xfId="139" applyFont="1" applyBorder="1" applyAlignment="1">
      <alignment horizontal="left" vertical="center"/>
    </xf>
    <xf numFmtId="187" fontId="72" fillId="0" borderId="2" xfId="35" applyNumberFormat="1" applyFont="1" applyFill="1" applyBorder="1" applyAlignment="1">
      <alignment vertical="center"/>
    </xf>
    <xf numFmtId="0" fontId="73" fillId="0" borderId="0" xfId="66" applyFont="1"/>
    <xf numFmtId="187" fontId="64" fillId="20" borderId="2" xfId="35" applyNumberFormat="1" applyFont="1" applyFill="1" applyBorder="1" applyAlignment="1">
      <alignment vertical="center"/>
    </xf>
    <xf numFmtId="187" fontId="63" fillId="20" borderId="2" xfId="35" applyNumberFormat="1" applyFont="1" applyFill="1" applyBorder="1" applyAlignment="1">
      <alignment vertical="center"/>
    </xf>
    <xf numFmtId="0" fontId="67" fillId="20" borderId="0" xfId="66" applyFont="1" applyFill="1"/>
    <xf numFmtId="0" fontId="73" fillId="20" borderId="0" xfId="66" applyFont="1" applyFill="1"/>
    <xf numFmtId="0" fontId="72" fillId="0" borderId="2" xfId="139" applyFont="1" applyBorder="1" applyAlignment="1">
      <alignment vertical="center"/>
    </xf>
    <xf numFmtId="0" fontId="67" fillId="0" borderId="0" xfId="66" applyFont="1"/>
    <xf numFmtId="187" fontId="3" fillId="0" borderId="2" xfId="38" applyNumberFormat="1" applyFont="1" applyFill="1" applyBorder="1" applyAlignment="1">
      <alignment vertical="center"/>
    </xf>
    <xf numFmtId="0" fontId="65" fillId="0" borderId="2" xfId="139" applyFont="1" applyBorder="1" applyAlignment="1">
      <alignment horizontal="left" vertical="center" wrapText="1"/>
    </xf>
    <xf numFmtId="0" fontId="63" fillId="0" borderId="2" xfId="139" applyFont="1" applyBorder="1" applyAlignment="1">
      <alignment horizontal="left" vertical="center" wrapText="1"/>
    </xf>
    <xf numFmtId="0" fontId="74" fillId="0" borderId="2" xfId="0" applyFont="1" applyBorder="1" applyAlignment="1">
      <alignment vertical="center" wrapText="1"/>
    </xf>
    <xf numFmtId="187" fontId="60" fillId="0" borderId="2" xfId="38" applyNumberFormat="1" applyFont="1" applyFill="1" applyBorder="1" applyAlignment="1">
      <alignment vertical="center"/>
    </xf>
    <xf numFmtId="0" fontId="5" fillId="0" borderId="1" xfId="0" applyFont="1" applyBorder="1" applyAlignment="1">
      <alignment horizontal="right"/>
    </xf>
    <xf numFmtId="187" fontId="8" fillId="0" borderId="13" xfId="0" applyNumberFormat="1" applyFont="1" applyBorder="1" applyAlignment="1">
      <alignment horizontal="center" vertical="center" wrapText="1"/>
    </xf>
    <xf numFmtId="3" fontId="8" fillId="0" borderId="2" xfId="145" applyNumberFormat="1" applyFont="1" applyFill="1" applyBorder="1" applyAlignment="1">
      <alignment horizontal="right" vertical="center" wrapText="1"/>
    </xf>
    <xf numFmtId="3" fontId="9" fillId="0" borderId="2" xfId="145" applyNumberFormat="1" applyFont="1" applyFill="1" applyBorder="1" applyAlignment="1">
      <alignment horizontal="right" vertical="center" wrapText="1"/>
    </xf>
    <xf numFmtId="3" fontId="10" fillId="0" borderId="2" xfId="145" applyNumberFormat="1" applyFont="1" applyFill="1" applyBorder="1" applyAlignment="1">
      <alignment horizontal="right" vertical="center" wrapText="1"/>
    </xf>
    <xf numFmtId="0" fontId="9" fillId="0" borderId="0" xfId="142" applyFont="1" applyAlignment="1">
      <alignment vertical="center"/>
    </xf>
    <xf numFmtId="0" fontId="8" fillId="0" borderId="2" xfId="142" applyFont="1" applyBorder="1" applyAlignment="1">
      <alignment horizontal="center" vertical="center" wrapText="1"/>
    </xf>
    <xf numFmtId="0" fontId="8" fillId="0" borderId="0" xfId="142" applyFont="1" applyAlignment="1">
      <alignment horizontal="center" vertical="center" wrapText="1"/>
    </xf>
    <xf numFmtId="0" fontId="4" fillId="0" borderId="2" xfId="144" quotePrefix="1" applyFont="1" applyBorder="1" applyAlignment="1">
      <alignment horizontal="center" vertical="center" wrapText="1"/>
    </xf>
    <xf numFmtId="0" fontId="8" fillId="0" borderId="2" xfId="144" applyFont="1" applyBorder="1" applyAlignment="1">
      <alignment horizontal="center" vertical="center" wrapText="1"/>
    </xf>
    <xf numFmtId="0" fontId="8" fillId="0" borderId="2" xfId="144" applyFont="1" applyBorder="1" applyAlignment="1">
      <alignment vertical="center" wrapText="1"/>
    </xf>
    <xf numFmtId="0" fontId="9" fillId="0" borderId="2" xfId="144" applyFont="1" applyBorder="1" applyAlignment="1">
      <alignment horizontal="center" vertical="center" wrapText="1"/>
    </xf>
    <xf numFmtId="0" fontId="9" fillId="0" borderId="2" xfId="144" applyFont="1" applyBorder="1" applyAlignment="1">
      <alignment vertical="center" wrapText="1"/>
    </xf>
    <xf numFmtId="0" fontId="10" fillId="0" borderId="2" xfId="144" applyFont="1" applyBorder="1" applyAlignment="1">
      <alignment horizontal="center" vertical="center" wrapText="1"/>
    </xf>
    <xf numFmtId="0" fontId="10" fillId="0" borderId="2" xfId="144" applyFont="1" applyBorder="1" applyAlignment="1">
      <alignment vertical="center" wrapText="1"/>
    </xf>
    <xf numFmtId="0" fontId="8" fillId="0" borderId="0" xfId="142" applyFont="1" applyAlignment="1">
      <alignment vertical="center"/>
    </xf>
    <xf numFmtId="0" fontId="9" fillId="0" borderId="0" xfId="142" applyFont="1" applyAlignment="1">
      <alignment horizontal="center" vertical="center" wrapText="1"/>
    </xf>
    <xf numFmtId="0" fontId="10" fillId="0" borderId="0" xfId="142" applyFont="1" applyAlignment="1">
      <alignment vertical="center"/>
    </xf>
    <xf numFmtId="0" fontId="10" fillId="0" borderId="0" xfId="142" applyFont="1" applyAlignment="1">
      <alignment horizontal="center" vertical="center" wrapText="1"/>
    </xf>
    <xf numFmtId="3" fontId="7" fillId="0" borderId="2" xfId="0" quotePrefix="1" applyNumberFormat="1" applyFont="1" applyBorder="1" applyAlignment="1">
      <alignment vertical="center" wrapText="1"/>
    </xf>
    <xf numFmtId="0" fontId="8" fillId="0" borderId="0" xfId="142" applyFont="1" applyAlignment="1">
      <alignment horizontal="center" vertical="center"/>
    </xf>
    <xf numFmtId="0" fontId="4" fillId="0" borderId="0" xfId="142" applyFont="1" applyAlignment="1">
      <alignment horizontal="center" vertical="center"/>
    </xf>
    <xf numFmtId="0" fontId="70"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right"/>
    </xf>
    <xf numFmtId="0" fontId="8" fillId="0" borderId="0" xfId="0" applyFont="1" applyAlignment="1">
      <alignment horizontal="center"/>
    </xf>
    <xf numFmtId="0" fontId="4" fillId="0" borderId="0" xfId="0" applyFont="1" applyAlignment="1">
      <alignment horizontal="center"/>
    </xf>
    <xf numFmtId="3" fontId="7" fillId="0" borderId="2" xfId="0" quotePrefix="1" applyNumberFormat="1" applyFont="1" applyBorder="1" applyAlignment="1">
      <alignment horizontal="left" vertical="center" wrapText="1"/>
    </xf>
    <xf numFmtId="3" fontId="7" fillId="0" borderId="2" xfId="0" applyNumberFormat="1" applyFont="1" applyBorder="1" applyAlignment="1">
      <alignment horizontal="right" vertical="center"/>
    </xf>
    <xf numFmtId="0" fontId="70" fillId="0" borderId="0" xfId="66" applyFont="1" applyAlignment="1">
      <alignment horizontal="center" vertical="center"/>
    </xf>
    <xf numFmtId="0" fontId="60" fillId="0" borderId="0" xfId="66" applyFont="1" applyAlignment="1">
      <alignment horizontal="center" vertical="center"/>
    </xf>
    <xf numFmtId="0" fontId="2" fillId="0" borderId="0" xfId="139" applyFont="1" applyAlignment="1">
      <alignment horizontal="center" vertical="center"/>
    </xf>
    <xf numFmtId="0" fontId="66" fillId="0" borderId="0" xfId="139" applyFont="1" applyAlignment="1">
      <alignment horizontal="center" vertical="center"/>
    </xf>
    <xf numFmtId="187" fontId="67" fillId="0" borderId="1" xfId="66" applyNumberFormat="1" applyFont="1" applyBorder="1" applyAlignment="1">
      <alignment horizontal="center"/>
    </xf>
    <xf numFmtId="0" fontId="65" fillId="0" borderId="11" xfId="139" applyFont="1" applyBorder="1" applyAlignment="1">
      <alignment horizontal="center" vertical="center" wrapText="1"/>
    </xf>
    <xf numFmtId="0" fontId="65" fillId="0" borderId="12" xfId="139" applyFont="1" applyBorder="1" applyAlignment="1">
      <alignment horizontal="center" vertical="center" wrapText="1"/>
    </xf>
    <xf numFmtId="0" fontId="65" fillId="0" borderId="13" xfId="139" applyFont="1" applyBorder="1" applyAlignment="1">
      <alignment horizontal="center" vertical="center" wrapText="1"/>
    </xf>
    <xf numFmtId="187" fontId="65" fillId="0" borderId="14" xfId="35" applyNumberFormat="1" applyFont="1" applyFill="1" applyBorder="1" applyAlignment="1">
      <alignment horizontal="center" vertical="center" wrapText="1"/>
    </xf>
    <xf numFmtId="187" fontId="65" fillId="0" borderId="4" xfId="35" applyNumberFormat="1" applyFont="1" applyFill="1" applyBorder="1" applyAlignment="1">
      <alignment horizontal="center" vertical="center" wrapText="1"/>
    </xf>
    <xf numFmtId="187" fontId="65" fillId="0" borderId="15" xfId="35" applyNumberFormat="1" applyFont="1" applyFill="1" applyBorder="1" applyAlignment="1">
      <alignment horizontal="center" vertical="center" wrapText="1"/>
    </xf>
    <xf numFmtId="187" fontId="65" fillId="0" borderId="2" xfId="35" applyNumberFormat="1" applyFont="1" applyFill="1" applyBorder="1" applyAlignment="1">
      <alignment horizontal="center" vertical="center" wrapText="1"/>
    </xf>
    <xf numFmtId="187" fontId="65" fillId="0" borderId="2" xfId="35" quotePrefix="1" applyNumberFormat="1" applyFont="1" applyFill="1" applyBorder="1" applyAlignment="1">
      <alignment horizontal="center" vertical="center" wrapText="1"/>
    </xf>
    <xf numFmtId="0" fontId="61" fillId="0" borderId="0" xfId="0" applyFont="1" applyAlignment="1">
      <alignment horizontal="center"/>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187" fontId="8" fillId="0" borderId="14" xfId="136" applyNumberFormat="1" applyFont="1" applyBorder="1" applyAlignment="1">
      <alignment horizontal="center" vertical="center" wrapText="1"/>
    </xf>
    <xf numFmtId="187" fontId="8" fillId="0" borderId="4" xfId="136" applyNumberFormat="1" applyFont="1" applyBorder="1" applyAlignment="1">
      <alignment horizontal="center" vertical="center" wrapText="1"/>
    </xf>
    <xf numFmtId="187" fontId="8" fillId="0" borderId="15" xfId="136" applyNumberFormat="1" applyFont="1" applyBorder="1" applyAlignment="1">
      <alignment horizontal="center" vertical="center" wrapText="1"/>
    </xf>
    <xf numFmtId="0" fontId="66" fillId="0" borderId="0" xfId="0" applyFont="1" applyAlignment="1">
      <alignment horizontal="center" vertical="center"/>
    </xf>
    <xf numFmtId="0" fontId="8" fillId="0" borderId="0" xfId="142" applyFont="1" applyAlignment="1">
      <alignment horizontal="center" vertical="center"/>
    </xf>
    <xf numFmtId="0" fontId="8" fillId="0" borderId="2" xfId="142" applyFont="1" applyBorder="1" applyAlignment="1">
      <alignment horizontal="center" vertical="center" wrapText="1"/>
    </xf>
    <xf numFmtId="187" fontId="8" fillId="0" borderId="13" xfId="136" applyNumberFormat="1" applyFont="1" applyBorder="1" applyAlignment="1">
      <alignment horizontal="center" vertical="center" wrapText="1"/>
    </xf>
    <xf numFmtId="187" fontId="8" fillId="0" borderId="11" xfId="136" applyNumberFormat="1" applyFont="1" applyBorder="1" applyAlignment="1">
      <alignment horizontal="center" vertical="center" wrapText="1"/>
    </xf>
    <xf numFmtId="0" fontId="9" fillId="0" borderId="13" xfId="0" applyFont="1" applyBorder="1" applyAlignment="1">
      <alignment horizontal="center" vertical="center" wrapText="1"/>
    </xf>
    <xf numFmtId="0" fontId="9" fillId="0" borderId="13" xfId="0" applyFont="1" applyBorder="1" applyAlignment="1">
      <alignment horizontal="left" vertical="center" wrapText="1"/>
    </xf>
    <xf numFmtId="187" fontId="9" fillId="0" borderId="13" xfId="136" applyNumberFormat="1" applyFont="1" applyBorder="1" applyAlignment="1">
      <alignment horizontal="right" vertical="center" wrapText="1"/>
    </xf>
    <xf numFmtId="0" fontId="61" fillId="0" borderId="16" xfId="0" applyFont="1" applyBorder="1" applyAlignment="1">
      <alignment horizontal="center"/>
    </xf>
    <xf numFmtId="0" fontId="76" fillId="0" borderId="0" xfId="142" applyFont="1" applyAlignment="1">
      <alignment horizontal="center" vertical="center"/>
    </xf>
    <xf numFmtId="0" fontId="77" fillId="0" borderId="0" xfId="142" applyFont="1" applyAlignment="1">
      <alignment vertical="center"/>
    </xf>
    <xf numFmtId="0" fontId="78" fillId="0" borderId="0" xfId="142" applyFont="1" applyAlignment="1">
      <alignment horizontal="center" vertical="center"/>
    </xf>
    <xf numFmtId="0" fontId="78" fillId="0" borderId="0" xfId="142" applyFont="1" applyAlignment="1">
      <alignment vertical="center"/>
    </xf>
    <xf numFmtId="3" fontId="9" fillId="0" borderId="0" xfId="142" applyNumberFormat="1" applyFont="1" applyAlignment="1">
      <alignment horizontal="right" vertical="center"/>
    </xf>
    <xf numFmtId="189" fontId="4" fillId="0" borderId="0" xfId="142" applyNumberFormat="1" applyFont="1" applyAlignment="1">
      <alignment horizontal="right" vertical="center"/>
    </xf>
    <xf numFmtId="3" fontId="8" fillId="0" borderId="14" xfId="142" applyNumberFormat="1" applyFont="1" applyBorder="1" applyAlignment="1">
      <alignment horizontal="center" vertical="center" wrapText="1"/>
    </xf>
    <xf numFmtId="3" fontId="8" fillId="0" borderId="4" xfId="142" applyNumberFormat="1" applyFont="1" applyBorder="1" applyAlignment="1">
      <alignment horizontal="center" vertical="center" wrapText="1"/>
    </xf>
    <xf numFmtId="3" fontId="8" fillId="0" borderId="15" xfId="142" applyNumberFormat="1" applyFont="1" applyBorder="1" applyAlignment="1">
      <alignment horizontal="center" vertical="center" wrapText="1"/>
    </xf>
    <xf numFmtId="3" fontId="8" fillId="0" borderId="2" xfId="142" applyNumberFormat="1" applyFont="1" applyBorder="1" applyAlignment="1">
      <alignment horizontal="center" vertical="center" wrapText="1"/>
    </xf>
    <xf numFmtId="189" fontId="8" fillId="0" borderId="2" xfId="142" applyNumberFormat="1" applyFont="1" applyBorder="1" applyAlignment="1">
      <alignment horizontal="center" vertical="center" wrapText="1"/>
    </xf>
    <xf numFmtId="0" fontId="8" fillId="0" borderId="11" xfId="142" applyFont="1" applyBorder="1" applyAlignment="1">
      <alignment horizontal="center" vertical="center" wrapText="1"/>
    </xf>
    <xf numFmtId="3" fontId="8" fillId="0" borderId="11" xfId="142" applyNumberFormat="1" applyFont="1" applyBorder="1" applyAlignment="1">
      <alignment horizontal="center" vertical="center" wrapText="1"/>
    </xf>
    <xf numFmtId="0" fontId="8" fillId="0" borderId="13" xfId="142" applyFont="1" applyBorder="1" applyAlignment="1">
      <alignment horizontal="center" vertical="center" wrapText="1"/>
    </xf>
    <xf numFmtId="3" fontId="8" fillId="0" borderId="13" xfId="142" applyNumberFormat="1" applyFont="1" applyBorder="1" applyAlignment="1">
      <alignment horizontal="center" vertical="center" wrapText="1"/>
    </xf>
    <xf numFmtId="3" fontId="8" fillId="0" borderId="2" xfId="142" applyNumberFormat="1" applyFont="1" applyBorder="1" applyAlignment="1">
      <alignment horizontal="center" vertical="center" wrapText="1"/>
    </xf>
    <xf numFmtId="3" fontId="4" fillId="0" borderId="2" xfId="144" quotePrefix="1" applyNumberFormat="1" applyFont="1" applyBorder="1" applyAlignment="1">
      <alignment horizontal="center" vertical="center" wrapText="1"/>
    </xf>
    <xf numFmtId="3" fontId="4" fillId="0" borderId="2" xfId="142" applyNumberFormat="1" applyFont="1" applyBorder="1" applyAlignment="1">
      <alignment horizontal="center" vertical="center" wrapText="1"/>
    </xf>
    <xf numFmtId="0" fontId="4" fillId="0" borderId="2" xfId="142" applyFont="1" applyBorder="1" applyAlignment="1">
      <alignment horizontal="center" vertical="center" wrapText="1"/>
    </xf>
    <xf numFmtId="0" fontId="4" fillId="0" borderId="0" xfId="142" applyFont="1" applyAlignment="1">
      <alignment horizontal="center" vertical="center" wrapText="1"/>
    </xf>
    <xf numFmtId="3" fontId="9" fillId="0" borderId="2" xfId="142" applyNumberFormat="1" applyFont="1" applyBorder="1" applyAlignment="1">
      <alignment horizontal="center" vertical="center" wrapText="1"/>
    </xf>
    <xf numFmtId="189" fontId="9" fillId="0" borderId="2" xfId="142" applyNumberFormat="1" applyFont="1" applyBorder="1" applyAlignment="1">
      <alignment horizontal="right" vertical="center"/>
    </xf>
    <xf numFmtId="189" fontId="8" fillId="0" borderId="2" xfId="142" applyNumberFormat="1" applyFont="1" applyBorder="1" applyAlignment="1">
      <alignment horizontal="right" vertical="center"/>
    </xf>
    <xf numFmtId="190" fontId="9" fillId="0" borderId="2" xfId="136" applyNumberFormat="1" applyFont="1" applyFill="1" applyBorder="1" applyAlignment="1">
      <alignment horizontal="right" vertical="center" wrapText="1"/>
    </xf>
    <xf numFmtId="3" fontId="9" fillId="0" borderId="2" xfId="142" applyNumberFormat="1" applyFont="1" applyBorder="1" applyAlignment="1">
      <alignment horizontal="right" vertical="center" wrapText="1"/>
    </xf>
    <xf numFmtId="0" fontId="9" fillId="0" borderId="2" xfId="142" applyFont="1" applyBorder="1" applyAlignment="1">
      <alignment horizontal="center" vertical="center" wrapText="1"/>
    </xf>
    <xf numFmtId="3" fontId="10" fillId="0" borderId="2" xfId="145" applyNumberFormat="1" applyFont="1" applyFill="1" applyBorder="1" applyAlignment="1">
      <alignment horizontal="center" vertical="center" wrapText="1"/>
    </xf>
    <xf numFmtId="189" fontId="10" fillId="0" borderId="2" xfId="142" applyNumberFormat="1" applyFont="1" applyBorder="1" applyAlignment="1">
      <alignment horizontal="right" vertical="center"/>
    </xf>
    <xf numFmtId="0" fontId="10" fillId="0" borderId="2" xfId="142" applyFont="1" applyBorder="1" applyAlignment="1">
      <alignment horizontal="center" vertical="center" wrapText="1"/>
    </xf>
    <xf numFmtId="3" fontId="9" fillId="0" borderId="2" xfId="0" applyNumberFormat="1" applyFont="1" applyBorder="1" applyAlignment="1">
      <alignment horizontal="center" vertical="center" wrapText="1"/>
    </xf>
    <xf numFmtId="0" fontId="10" fillId="0" borderId="2" xfId="0" applyFont="1" applyBorder="1" applyAlignment="1">
      <alignment vertical="center" wrapText="1"/>
    </xf>
    <xf numFmtId="3" fontId="10" fillId="0" borderId="2" xfId="142" applyNumberFormat="1" applyFont="1" applyBorder="1" applyAlignment="1">
      <alignment horizontal="center" vertical="center" wrapText="1"/>
    </xf>
    <xf numFmtId="3" fontId="9" fillId="0" borderId="2" xfId="142" applyNumberFormat="1" applyFont="1" applyBorder="1" applyAlignment="1">
      <alignment horizontal="right" vertical="center"/>
    </xf>
    <xf numFmtId="0" fontId="9" fillId="0" borderId="2" xfId="142" applyFont="1" applyBorder="1" applyAlignment="1">
      <alignment horizontal="right" vertical="center"/>
    </xf>
    <xf numFmtId="0" fontId="8" fillId="0" borderId="2" xfId="142" applyFont="1" applyBorder="1" applyAlignment="1">
      <alignment vertical="center"/>
    </xf>
    <xf numFmtId="3" fontId="8" fillId="0" borderId="2" xfId="142" applyNumberFormat="1" applyFont="1" applyBorder="1" applyAlignment="1">
      <alignment horizontal="right" vertical="center"/>
    </xf>
    <xf numFmtId="0" fontId="9" fillId="0" borderId="2" xfId="144" applyFont="1" applyBorder="1" applyAlignment="1">
      <alignment horizontal="left" vertical="center" wrapText="1"/>
    </xf>
    <xf numFmtId="0" fontId="9" fillId="0" borderId="2" xfId="142" applyFont="1" applyBorder="1" applyAlignment="1">
      <alignment vertical="center"/>
    </xf>
    <xf numFmtId="190" fontId="9" fillId="0" borderId="0" xfId="136" applyNumberFormat="1" applyFont="1" applyFill="1" applyBorder="1" applyAlignment="1">
      <alignment horizontal="right" vertical="center"/>
    </xf>
    <xf numFmtId="190" fontId="9" fillId="0" borderId="2" xfId="136" applyNumberFormat="1" applyFont="1" applyFill="1" applyBorder="1" applyAlignment="1">
      <alignment horizontal="right" vertical="center"/>
    </xf>
    <xf numFmtId="0" fontId="8" fillId="0" borderId="2" xfId="144" applyFont="1" applyBorder="1" applyAlignment="1">
      <alignment horizontal="left" vertical="center" wrapText="1"/>
    </xf>
    <xf numFmtId="0" fontId="4" fillId="0" borderId="2" xfId="0" applyFont="1" applyBorder="1" applyAlignment="1">
      <alignment horizontal="center" vertical="center" wrapText="1"/>
    </xf>
    <xf numFmtId="3" fontId="9" fillId="0" borderId="2" xfId="0"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4" fillId="0" borderId="0" xfId="0" applyFont="1" applyAlignment="1">
      <alignment horizontal="center" vertical="center" wrapText="1"/>
    </xf>
    <xf numFmtId="190" fontId="8" fillId="0" borderId="2" xfId="136" applyNumberFormat="1" applyFont="1" applyFill="1" applyBorder="1" applyAlignment="1">
      <alignment horizontal="right" vertical="center" wrapText="1"/>
    </xf>
    <xf numFmtId="0" fontId="8" fillId="0" borderId="2" xfId="142" applyFont="1" applyBorder="1" applyAlignment="1">
      <alignment horizontal="center" vertical="center"/>
    </xf>
    <xf numFmtId="190" fontId="8" fillId="0" borderId="2" xfId="136" applyNumberFormat="1" applyFont="1" applyFill="1" applyBorder="1" applyAlignment="1">
      <alignment horizontal="right" vertical="center"/>
    </xf>
    <xf numFmtId="3" fontId="8" fillId="0" borderId="2" xfId="142" applyNumberFormat="1" applyFont="1" applyBorder="1" applyAlignment="1">
      <alignment horizontal="right" vertical="center" wrapText="1"/>
    </xf>
    <xf numFmtId="0" fontId="9" fillId="0" borderId="2" xfId="142" applyFont="1" applyBorder="1" applyAlignment="1">
      <alignment horizontal="center" vertical="center"/>
    </xf>
    <xf numFmtId="0" fontId="9" fillId="0" borderId="2" xfId="0" applyFont="1" applyBorder="1" applyAlignment="1">
      <alignment vertical="center" wrapText="1"/>
    </xf>
    <xf numFmtId="0" fontId="8" fillId="0" borderId="2" xfId="0" applyFont="1" applyBorder="1" applyAlignment="1">
      <alignment vertical="center" wrapText="1"/>
    </xf>
    <xf numFmtId="0" fontId="69" fillId="0" borderId="2" xfId="0" applyFont="1" applyBorder="1" applyAlignment="1">
      <alignment horizontal="center" vertical="center" wrapText="1"/>
    </xf>
    <xf numFmtId="0" fontId="69" fillId="0" borderId="2" xfId="0" applyFont="1" applyBorder="1" applyAlignment="1">
      <alignment vertical="center" wrapText="1"/>
    </xf>
    <xf numFmtId="3" fontId="69" fillId="0" borderId="2" xfId="0" applyNumberFormat="1" applyFont="1" applyBorder="1" applyAlignment="1">
      <alignment horizontal="right" vertical="center" wrapText="1"/>
    </xf>
    <xf numFmtId="3" fontId="69" fillId="0" borderId="2" xfId="145" applyNumberFormat="1" applyFont="1" applyFill="1" applyBorder="1" applyAlignment="1">
      <alignment horizontal="right" vertical="center" wrapText="1"/>
    </xf>
    <xf numFmtId="3" fontId="9" fillId="0" borderId="2" xfId="142" applyNumberFormat="1" applyFont="1" applyBorder="1" applyAlignment="1">
      <alignment vertical="center"/>
    </xf>
    <xf numFmtId="0" fontId="9" fillId="0" borderId="2" xfId="0" applyFont="1" applyBorder="1" applyAlignment="1">
      <alignment horizontal="justify" vertical="center" wrapText="1"/>
    </xf>
    <xf numFmtId="0" fontId="10" fillId="0" borderId="2" xfId="142" applyFont="1" applyBorder="1" applyAlignment="1">
      <alignment horizontal="center" vertical="center"/>
    </xf>
    <xf numFmtId="0" fontId="10" fillId="0" borderId="2" xfId="142" applyFont="1" applyBorder="1" applyAlignment="1">
      <alignment vertical="center"/>
    </xf>
    <xf numFmtId="3" fontId="10" fillId="0" borderId="2" xfId="142" applyNumberFormat="1" applyFont="1" applyBorder="1" applyAlignment="1">
      <alignment horizontal="right" vertical="center"/>
    </xf>
    <xf numFmtId="3" fontId="10" fillId="0" borderId="2" xfId="142" applyNumberFormat="1" applyFont="1" applyBorder="1" applyAlignment="1">
      <alignment vertical="center"/>
    </xf>
    <xf numFmtId="0" fontId="9" fillId="0" borderId="2" xfId="0" applyFont="1" applyBorder="1" applyAlignment="1">
      <alignment horizontal="right" vertical="center" wrapText="1"/>
    </xf>
    <xf numFmtId="0" fontId="9" fillId="0" borderId="0" xfId="0" applyFont="1" applyAlignment="1">
      <alignment vertical="center" wrapText="1"/>
    </xf>
    <xf numFmtId="0" fontId="4" fillId="0" borderId="2" xfId="0" applyFont="1" applyBorder="1" applyAlignment="1">
      <alignment vertical="center" wrapText="1"/>
    </xf>
    <xf numFmtId="0" fontId="4" fillId="0" borderId="0" xfId="0" applyFont="1" applyAlignment="1">
      <alignment vertical="center" wrapText="1"/>
    </xf>
    <xf numFmtId="0" fontId="66" fillId="0" borderId="2" xfId="0" applyFont="1" applyBorder="1" applyAlignment="1">
      <alignment horizontal="center" vertical="center" wrapText="1"/>
    </xf>
    <xf numFmtId="0" fontId="66"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justify" vertical="center" wrapText="1"/>
    </xf>
    <xf numFmtId="3" fontId="10" fillId="0" borderId="2" xfId="0" applyNumberFormat="1" applyFont="1" applyBorder="1" applyAlignment="1">
      <alignment horizontal="right" vertical="center" wrapText="1"/>
    </xf>
    <xf numFmtId="0" fontId="10" fillId="0" borderId="2" xfId="0" applyFont="1" applyBorder="1" applyAlignment="1">
      <alignment horizontal="right" vertical="center" wrapText="1"/>
    </xf>
    <xf numFmtId="0" fontId="10" fillId="0" borderId="0" xfId="0" applyFont="1" applyAlignment="1">
      <alignment horizontal="center" vertical="center" wrapText="1"/>
    </xf>
    <xf numFmtId="0" fontId="9" fillId="0" borderId="0" xfId="142" applyFont="1" applyAlignment="1">
      <alignment horizontal="center" vertical="center"/>
    </xf>
    <xf numFmtId="189" fontId="9" fillId="0" borderId="0" xfId="142" applyNumberFormat="1" applyFont="1" applyAlignment="1">
      <alignment horizontal="right" vertical="center"/>
    </xf>
    <xf numFmtId="3" fontId="8" fillId="0" borderId="0" xfId="142" applyNumberFormat="1" applyFont="1" applyAlignment="1">
      <alignment horizontal="center" vertical="center"/>
    </xf>
    <xf numFmtId="0" fontId="9" fillId="0" borderId="0" xfId="142" applyFont="1" applyAlignment="1">
      <alignment horizontal="center" vertical="center"/>
    </xf>
    <xf numFmtId="0" fontId="69" fillId="0" borderId="0" xfId="66" applyFont="1" applyAlignment="1">
      <alignment horizontal="center" vertical="center"/>
    </xf>
    <xf numFmtId="0" fontId="69" fillId="0" borderId="0" xfId="66" applyFont="1" applyAlignment="1">
      <alignment horizontal="center" vertical="center"/>
    </xf>
  </cellXfs>
  <cellStyles count="146">
    <cellStyle name="??" xfId="1" xr:uid="{00000000-0005-0000-0000-000000000000}"/>
    <cellStyle name="?? [0.00]_ Att. 1- Cover" xfId="2" xr:uid="{00000000-0005-0000-0000-000001000000}"/>
    <cellStyle name="?? [0]" xfId="3" xr:uid="{00000000-0005-0000-0000-000002000000}"/>
    <cellStyle name="???? [0.00]_PRODUCT DETAIL Q1" xfId="4" xr:uid="{00000000-0005-0000-0000-000003000000}"/>
    <cellStyle name="????_PRODUCT DETAIL Q1" xfId="5" xr:uid="{00000000-0005-0000-0000-000004000000}"/>
    <cellStyle name="???[0]_?? DI" xfId="6" xr:uid="{00000000-0005-0000-0000-000005000000}"/>
    <cellStyle name="???_?? DI" xfId="7" xr:uid="{00000000-0005-0000-0000-000006000000}"/>
    <cellStyle name="??[0]_BRE" xfId="8" xr:uid="{00000000-0005-0000-0000-000007000000}"/>
    <cellStyle name="??_ Att. 1- Cover" xfId="9" xr:uid="{00000000-0005-0000-0000-000008000000}"/>
    <cellStyle name="1" xfId="10" xr:uid="{00000000-0005-0000-0000-000009000000}"/>
    <cellStyle name="2" xfId="11" xr:uid="{00000000-0005-0000-0000-00000A000000}"/>
    <cellStyle name="3" xfId="12" xr:uid="{00000000-0005-0000-0000-00000B000000}"/>
    <cellStyle name="4" xfId="13" xr:uid="{00000000-0005-0000-0000-00000C000000}"/>
    <cellStyle name="ÅëÈ­ [0]_¿ì¹°Åë" xfId="14" xr:uid="{00000000-0005-0000-0000-00000D000000}"/>
    <cellStyle name="AeE­ [0]_INQUIRY ¿µ¾÷AßAø " xfId="15" xr:uid="{00000000-0005-0000-0000-00000E000000}"/>
    <cellStyle name="ÅëÈ­ [0]_S" xfId="16" xr:uid="{00000000-0005-0000-0000-00000F000000}"/>
    <cellStyle name="ÅëÈ­_¿ì¹°Åë" xfId="17" xr:uid="{00000000-0005-0000-0000-000010000000}"/>
    <cellStyle name="AeE­_INQUIRY ¿µ¾÷AßAø " xfId="18" xr:uid="{00000000-0005-0000-0000-000011000000}"/>
    <cellStyle name="ÅëÈ­_S" xfId="19" xr:uid="{00000000-0005-0000-0000-000012000000}"/>
    <cellStyle name="ÄÞ¸¶ [0]_¿ì¹°Åë" xfId="20" xr:uid="{00000000-0005-0000-0000-000013000000}"/>
    <cellStyle name="AÞ¸¶ [0]_INQUIRY ¿?¾÷AßAø " xfId="21" xr:uid="{00000000-0005-0000-0000-000014000000}"/>
    <cellStyle name="ÄÞ¸¶ [0]_S" xfId="22" xr:uid="{00000000-0005-0000-0000-000015000000}"/>
    <cellStyle name="ÄÞ¸¶_¿ì¹°Åë" xfId="23" xr:uid="{00000000-0005-0000-0000-000016000000}"/>
    <cellStyle name="AÞ¸¶_INQUIRY ¿?¾÷AßAø " xfId="24" xr:uid="{00000000-0005-0000-0000-000017000000}"/>
    <cellStyle name="ÄÞ¸¶_S" xfId="25" xr:uid="{00000000-0005-0000-0000-000018000000}"/>
    <cellStyle name="C?AØ_¿?¾÷CoE² " xfId="26" xr:uid="{00000000-0005-0000-0000-000019000000}"/>
    <cellStyle name="Ç¥ÁØ_´çÃÊ±¸ÀÔ»ý»ê" xfId="27" xr:uid="{00000000-0005-0000-0000-00001A000000}"/>
    <cellStyle name="C￥AØ_¿μ¾÷CoE² " xfId="28" xr:uid="{00000000-0005-0000-0000-00001B000000}"/>
    <cellStyle name="Ç¥ÁØ_S" xfId="29" xr:uid="{00000000-0005-0000-0000-00001C000000}"/>
    <cellStyle name="C￥AØ_Sheet1_¿μ¾÷CoE² " xfId="30" xr:uid="{00000000-0005-0000-0000-00001D000000}"/>
    <cellStyle name="Calc Currency (0)" xfId="31" xr:uid="{00000000-0005-0000-0000-00001E000000}"/>
    <cellStyle name="Chu hoa" xfId="32" xr:uid="{00000000-0005-0000-0000-00001F000000}"/>
    <cellStyle name="Comma" xfId="136" builtinId="3"/>
    <cellStyle name="Comma [0]" xfId="137" builtinId="6"/>
    <cellStyle name="Comma [0] 14" xfId="33" xr:uid="{00000000-0005-0000-0000-000020000000}"/>
    <cellStyle name="Comma [0] 2 2" xfId="34" xr:uid="{00000000-0005-0000-0000-000021000000}"/>
    <cellStyle name="Comma 2" xfId="35" xr:uid="{00000000-0005-0000-0000-000022000000}"/>
    <cellStyle name="Comma 2 2" xfId="36" xr:uid="{00000000-0005-0000-0000-000023000000}"/>
    <cellStyle name="Comma 2_Biểu 50" xfId="37" xr:uid="{00000000-0005-0000-0000-000024000000}"/>
    <cellStyle name="Comma 3" xfId="38" xr:uid="{00000000-0005-0000-0000-000025000000}"/>
    <cellStyle name="Comma 3 2" xfId="145" xr:uid="{B074C34B-3DFC-4ECA-A88A-BBF368D67EA8}"/>
    <cellStyle name="Comma 4" xfId="39" xr:uid="{00000000-0005-0000-0000-000026000000}"/>
    <cellStyle name="Comma 5" xfId="40" xr:uid="{00000000-0005-0000-0000-000027000000}"/>
    <cellStyle name="Comma 6" xfId="41" xr:uid="{00000000-0005-0000-0000-000028000000}"/>
    <cellStyle name="Comma 7" xfId="42" xr:uid="{00000000-0005-0000-0000-000029000000}"/>
    <cellStyle name="Comma 8" xfId="43" xr:uid="{00000000-0005-0000-0000-00002A000000}"/>
    <cellStyle name="Comma 9" xfId="44" xr:uid="{00000000-0005-0000-0000-00002B000000}"/>
    <cellStyle name="Comma0" xfId="45" xr:uid="{00000000-0005-0000-0000-00002C000000}"/>
    <cellStyle name="Currency0" xfId="46" xr:uid="{00000000-0005-0000-0000-00002D000000}"/>
    <cellStyle name="Date" xfId="47" xr:uid="{00000000-0005-0000-0000-00002E000000}"/>
    <cellStyle name="Dziesiętny [0]_Invoices2001Slovakia" xfId="48" xr:uid="{00000000-0005-0000-0000-00002F000000}"/>
    <cellStyle name="Dziesiętny_Invoices2001Slovakia" xfId="49" xr:uid="{00000000-0005-0000-0000-000030000000}"/>
    <cellStyle name="Fixed" xfId="50" xr:uid="{00000000-0005-0000-0000-000031000000}"/>
    <cellStyle name="Grey" xfId="51" xr:uid="{00000000-0005-0000-0000-000032000000}"/>
    <cellStyle name="Header1" xfId="52" xr:uid="{00000000-0005-0000-0000-000033000000}"/>
    <cellStyle name="Header2" xfId="53" xr:uid="{00000000-0005-0000-0000-000034000000}"/>
    <cellStyle name="Hyperlink 2" xfId="54" xr:uid="{00000000-0005-0000-0000-000035000000}"/>
    <cellStyle name="Input [yellow]" xfId="55" xr:uid="{00000000-0005-0000-0000-000036000000}"/>
    <cellStyle name="khanh" xfId="56" xr:uid="{00000000-0005-0000-0000-000037000000}"/>
    <cellStyle name="moi" xfId="57" xr:uid="{00000000-0005-0000-0000-000038000000}"/>
    <cellStyle name="n" xfId="58" xr:uid="{00000000-0005-0000-0000-000039000000}"/>
    <cellStyle name="Normal" xfId="0" builtinId="0"/>
    <cellStyle name="Normal - Style1" xfId="59" xr:uid="{00000000-0005-0000-0000-00003B000000}"/>
    <cellStyle name="Normal 10" xfId="143" xr:uid="{0BBC5244-4AF2-4278-B2D9-4EE8F4325D44}"/>
    <cellStyle name="Normal 10 2" xfId="60" xr:uid="{00000000-0005-0000-0000-00003C000000}"/>
    <cellStyle name="Normal 11" xfId="140" xr:uid="{D969F1F7-ADE0-41F6-BC3B-C2AC283421B1}"/>
    <cellStyle name="Normal 2" xfId="61" xr:uid="{00000000-0005-0000-0000-00003D000000}"/>
    <cellStyle name="Normal 2 2" xfId="62" xr:uid="{00000000-0005-0000-0000-00003E000000}"/>
    <cellStyle name="Normal 2 20" xfId="63" xr:uid="{00000000-0005-0000-0000-00003F000000}"/>
    <cellStyle name="Normal 2 20 2" xfId="64" xr:uid="{00000000-0005-0000-0000-000040000000}"/>
    <cellStyle name="Normal 2 4" xfId="141" xr:uid="{C6D6C549-9815-4A86-BB13-A530203E2C8C}"/>
    <cellStyle name="Normal 3" xfId="65" xr:uid="{00000000-0005-0000-0000-000041000000}"/>
    <cellStyle name="Normal 3 2" xfId="142" xr:uid="{2F01E232-8BC7-437B-BA23-832DD48229B5}"/>
    <cellStyle name="Normal 4" xfId="66" xr:uid="{00000000-0005-0000-0000-000042000000}"/>
    <cellStyle name="Normal 46" xfId="67" xr:uid="{00000000-0005-0000-0000-000043000000}"/>
    <cellStyle name="Normal 49" xfId="68" xr:uid="{00000000-0005-0000-0000-000044000000}"/>
    <cellStyle name="Normal 5" xfId="69" xr:uid="{00000000-0005-0000-0000-000045000000}"/>
    <cellStyle name="Normal 6" xfId="70" xr:uid="{00000000-0005-0000-0000-000046000000}"/>
    <cellStyle name="Normal 7" xfId="71" xr:uid="{00000000-0005-0000-0000-000047000000}"/>
    <cellStyle name="Normal 8" xfId="72" xr:uid="{00000000-0005-0000-0000-000048000000}"/>
    <cellStyle name="Normal_dù to¸n n¨m 2015 ®óng" xfId="138" xr:uid="{ED61452D-E2A8-4632-911A-633587763090}"/>
    <cellStyle name="Normal_Sheet1" xfId="144" xr:uid="{73EDA4E4-EA77-4839-B242-AD5EB4B53FDB}"/>
    <cellStyle name="Normal_THDT thu trên địabàn H.2018" xfId="139" xr:uid="{5CB9B3A9-96BE-4811-BDA5-F133F3C24868}"/>
    <cellStyle name="Normal1" xfId="73" xr:uid="{00000000-0005-0000-0000-000049000000}"/>
    <cellStyle name="Normalny_Cennik obowiązuje od 06-08-2001 r (1)" xfId="74" xr:uid="{00000000-0005-0000-0000-00004A000000}"/>
    <cellStyle name="Pattern" xfId="75" xr:uid="{00000000-0005-0000-0000-00004B000000}"/>
    <cellStyle name="Percent [2]" xfId="76" xr:uid="{00000000-0005-0000-0000-00004C000000}"/>
    <cellStyle name="Percent 2" xfId="77" xr:uid="{00000000-0005-0000-0000-00004D000000}"/>
    <cellStyle name="Percent 3" xfId="78" xr:uid="{00000000-0005-0000-0000-00004E000000}"/>
    <cellStyle name="SAPBEXaggData" xfId="79" xr:uid="{00000000-0005-0000-0000-00004F000000}"/>
    <cellStyle name="SAPBEXaggDataEmph" xfId="80" xr:uid="{00000000-0005-0000-0000-000050000000}"/>
    <cellStyle name="SAPBEXaggItem" xfId="81" xr:uid="{00000000-0005-0000-0000-000051000000}"/>
    <cellStyle name="SAPBEXchaText" xfId="82" xr:uid="{00000000-0005-0000-0000-000052000000}"/>
    <cellStyle name="SAPBEXexcBad7" xfId="83" xr:uid="{00000000-0005-0000-0000-000053000000}"/>
    <cellStyle name="SAPBEXexcBad8" xfId="84" xr:uid="{00000000-0005-0000-0000-000054000000}"/>
    <cellStyle name="SAPBEXexcBad9" xfId="85" xr:uid="{00000000-0005-0000-0000-000055000000}"/>
    <cellStyle name="SAPBEXexcCritical4" xfId="86" xr:uid="{00000000-0005-0000-0000-000056000000}"/>
    <cellStyle name="SAPBEXexcCritical5" xfId="87" xr:uid="{00000000-0005-0000-0000-000057000000}"/>
    <cellStyle name="SAPBEXexcCritical6" xfId="88" xr:uid="{00000000-0005-0000-0000-000058000000}"/>
    <cellStyle name="SAPBEXexcGood1" xfId="89" xr:uid="{00000000-0005-0000-0000-000059000000}"/>
    <cellStyle name="SAPBEXexcGood2" xfId="90" xr:uid="{00000000-0005-0000-0000-00005A000000}"/>
    <cellStyle name="SAPBEXexcGood3" xfId="91" xr:uid="{00000000-0005-0000-0000-00005B000000}"/>
    <cellStyle name="SAPBEXfilterDrill" xfId="92" xr:uid="{00000000-0005-0000-0000-00005C000000}"/>
    <cellStyle name="SAPBEXfilterItem" xfId="93" xr:uid="{00000000-0005-0000-0000-00005D000000}"/>
    <cellStyle name="SAPBEXfilterText" xfId="94" xr:uid="{00000000-0005-0000-0000-00005E000000}"/>
    <cellStyle name="SAPBEXformats" xfId="95" xr:uid="{00000000-0005-0000-0000-00005F000000}"/>
    <cellStyle name="SAPBEXheaderItem" xfId="96" xr:uid="{00000000-0005-0000-0000-000060000000}"/>
    <cellStyle name="SAPBEXheaderText" xfId="97" xr:uid="{00000000-0005-0000-0000-000061000000}"/>
    <cellStyle name="SAPBEXresData" xfId="98" xr:uid="{00000000-0005-0000-0000-000062000000}"/>
    <cellStyle name="SAPBEXresDataEmph" xfId="99" xr:uid="{00000000-0005-0000-0000-000063000000}"/>
    <cellStyle name="SAPBEXresItem" xfId="100" xr:uid="{00000000-0005-0000-0000-000064000000}"/>
    <cellStyle name="SAPBEXstdData" xfId="101" xr:uid="{00000000-0005-0000-0000-000065000000}"/>
    <cellStyle name="SAPBEXstdDataEmph" xfId="102" xr:uid="{00000000-0005-0000-0000-000066000000}"/>
    <cellStyle name="SAPBEXstdItem" xfId="103" xr:uid="{00000000-0005-0000-0000-000067000000}"/>
    <cellStyle name="SAPBEXtitle" xfId="104" xr:uid="{00000000-0005-0000-0000-000068000000}"/>
    <cellStyle name="SAPBEXundefined" xfId="105" xr:uid="{00000000-0005-0000-0000-000069000000}"/>
    <cellStyle name="Style 1" xfId="106" xr:uid="{00000000-0005-0000-0000-00006A000000}"/>
    <cellStyle name="þ_x001d_ð¤_x000c_¯þ_x0014__x000d_¨þU_x0001_À_x0004_ _x0015__x000f__x0001__x0001_" xfId="107" xr:uid="{00000000-0005-0000-0000-00006B000000}"/>
    <cellStyle name="VANG1" xfId="108" xr:uid="{00000000-0005-0000-0000-00006C000000}"/>
    <cellStyle name="vnhead1" xfId="109" xr:uid="{00000000-0005-0000-0000-00006D000000}"/>
    <cellStyle name="vnhead3" xfId="110" xr:uid="{00000000-0005-0000-0000-00006E000000}"/>
    <cellStyle name="vntxt1" xfId="111" xr:uid="{00000000-0005-0000-0000-00006F000000}"/>
    <cellStyle name="Walutowy [0]_Invoices2001Slovakia" xfId="112" xr:uid="{00000000-0005-0000-0000-000070000000}"/>
    <cellStyle name="Walutowy_Invoices2001Slovakia" xfId="113" xr:uid="{00000000-0005-0000-0000-000071000000}"/>
    <cellStyle name="xuan" xfId="114" xr:uid="{00000000-0005-0000-0000-000072000000}"/>
    <cellStyle name=" [0.00]_ Att. 1- Cover" xfId="115" xr:uid="{00000000-0005-0000-0000-000073000000}"/>
    <cellStyle name="_ Att. 1- Cover" xfId="116" xr:uid="{00000000-0005-0000-0000-000074000000}"/>
    <cellStyle name="?_ Att. 1- Cover" xfId="117" xr:uid="{00000000-0005-0000-0000-000075000000}"/>
    <cellStyle name="똿뗦먛귟 [0.00]_PRODUCT DETAIL Q1" xfId="118" xr:uid="{00000000-0005-0000-0000-000076000000}"/>
    <cellStyle name="똿뗦먛귟_PRODUCT DETAIL Q1" xfId="119" xr:uid="{00000000-0005-0000-0000-000077000000}"/>
    <cellStyle name="믅됞 [0.00]_PRODUCT DETAIL Q1" xfId="120" xr:uid="{00000000-0005-0000-0000-000078000000}"/>
    <cellStyle name="믅됞_PRODUCT DETAIL Q1" xfId="121" xr:uid="{00000000-0005-0000-0000-000079000000}"/>
    <cellStyle name="백분율_95" xfId="122" xr:uid="{00000000-0005-0000-0000-00007A000000}"/>
    <cellStyle name="뷭?_BOOKSHIP" xfId="123" xr:uid="{00000000-0005-0000-0000-00007B000000}"/>
    <cellStyle name="콤마 [0]_1202" xfId="124" xr:uid="{00000000-0005-0000-0000-00007C000000}"/>
    <cellStyle name="콤마_1202" xfId="125" xr:uid="{00000000-0005-0000-0000-00007D000000}"/>
    <cellStyle name="통화 [0]_1202" xfId="126" xr:uid="{00000000-0005-0000-0000-00007E000000}"/>
    <cellStyle name="통화_1202" xfId="127" xr:uid="{00000000-0005-0000-0000-00007F000000}"/>
    <cellStyle name="표준_(정보부문)월별인원계획" xfId="128" xr:uid="{00000000-0005-0000-0000-000080000000}"/>
    <cellStyle name="一般_00Q3902REV.1" xfId="129" xr:uid="{00000000-0005-0000-0000-000081000000}"/>
    <cellStyle name="千分位[0]_00Q3902REV.1" xfId="130" xr:uid="{00000000-0005-0000-0000-000082000000}"/>
    <cellStyle name="千分位_00Q3902REV.1" xfId="131" xr:uid="{00000000-0005-0000-0000-000083000000}"/>
    <cellStyle name="標準_VPIC-FINALCOST long sheet" xfId="132" xr:uid="{00000000-0005-0000-0000-000084000000}"/>
    <cellStyle name="貨幣 [0]_00Q3902REV.1" xfId="133" xr:uid="{00000000-0005-0000-0000-000085000000}"/>
    <cellStyle name="貨幣[0]_BRE" xfId="134" xr:uid="{00000000-0005-0000-0000-000086000000}"/>
    <cellStyle name="貨幣_00Q3902REV.1" xfId="135" xr:uid="{00000000-0005-0000-0000-00008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1209675</xdr:colOff>
      <xdr:row>1</xdr:row>
      <xdr:rowOff>238125</xdr:rowOff>
    </xdr:from>
    <xdr:to>
      <xdr:col>0</xdr:col>
      <xdr:colOff>1733550</xdr:colOff>
      <xdr:row>2</xdr:row>
      <xdr:rowOff>0</xdr:rowOff>
    </xdr:to>
    <xdr:cxnSp macro="">
      <xdr:nvCxnSpPr>
        <xdr:cNvPr id="3" name="Straight Connector 2">
          <a:extLst>
            <a:ext uri="{FF2B5EF4-FFF2-40B4-BE49-F238E27FC236}">
              <a16:creationId xmlns:a16="http://schemas.microsoft.com/office/drawing/2014/main" id="{40B7440A-1C6D-0778-14E9-EDC863728965}"/>
            </a:ext>
          </a:extLst>
        </xdr:cNvPr>
        <xdr:cNvCxnSpPr/>
      </xdr:nvCxnSpPr>
      <xdr:spPr>
        <a:xfrm flipV="1">
          <a:off x="1209675" y="485775"/>
          <a:ext cx="5238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885825</xdr:colOff>
      <xdr:row>2</xdr:row>
      <xdr:rowOff>9525</xdr:rowOff>
    </xdr:from>
    <xdr:to>
      <xdr:col>1</xdr:col>
      <xdr:colOff>1381125</xdr:colOff>
      <xdr:row>2</xdr:row>
      <xdr:rowOff>9525</xdr:rowOff>
    </xdr:to>
    <xdr:cxnSp macro="">
      <xdr:nvCxnSpPr>
        <xdr:cNvPr id="4" name="Straight Connector 3">
          <a:extLst>
            <a:ext uri="{FF2B5EF4-FFF2-40B4-BE49-F238E27FC236}">
              <a16:creationId xmlns:a16="http://schemas.microsoft.com/office/drawing/2014/main" id="{527060F4-5243-137E-96D2-6429D38C36AD}"/>
            </a:ext>
          </a:extLst>
        </xdr:cNvPr>
        <xdr:cNvCxnSpPr/>
      </xdr:nvCxnSpPr>
      <xdr:spPr>
        <a:xfrm>
          <a:off x="1247775" y="542925"/>
          <a:ext cx="495300"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771525</xdr:colOff>
      <xdr:row>2</xdr:row>
      <xdr:rowOff>0</xdr:rowOff>
    </xdr:from>
    <xdr:to>
      <xdr:col>1</xdr:col>
      <xdr:colOff>1333500</xdr:colOff>
      <xdr:row>2</xdr:row>
      <xdr:rowOff>0</xdr:rowOff>
    </xdr:to>
    <xdr:cxnSp macro="">
      <xdr:nvCxnSpPr>
        <xdr:cNvPr id="2" name="Straight Connector 1">
          <a:extLst>
            <a:ext uri="{FF2B5EF4-FFF2-40B4-BE49-F238E27FC236}">
              <a16:creationId xmlns:a16="http://schemas.microsoft.com/office/drawing/2014/main" id="{03B49C8A-BA69-438B-8ACE-D04ECC7068C2}"/>
            </a:ext>
          </a:extLst>
        </xdr:cNvPr>
        <xdr:cNvCxnSpPr/>
      </xdr:nvCxnSpPr>
      <xdr:spPr>
        <a:xfrm>
          <a:off x="1181100" y="419100"/>
          <a:ext cx="5619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1409700</xdr:colOff>
      <xdr:row>2</xdr:row>
      <xdr:rowOff>28575</xdr:rowOff>
    </xdr:from>
    <xdr:to>
      <xdr:col>1</xdr:col>
      <xdr:colOff>1971675</xdr:colOff>
      <xdr:row>2</xdr:row>
      <xdr:rowOff>28575</xdr:rowOff>
    </xdr:to>
    <xdr:cxnSp macro="">
      <xdr:nvCxnSpPr>
        <xdr:cNvPr id="2" name="Straight Connector 1">
          <a:extLst>
            <a:ext uri="{FF2B5EF4-FFF2-40B4-BE49-F238E27FC236}">
              <a16:creationId xmlns:a16="http://schemas.microsoft.com/office/drawing/2014/main" id="{C49A8F03-1B92-4E62-8902-4385CCEBCCB0}"/>
            </a:ext>
          </a:extLst>
        </xdr:cNvPr>
        <xdr:cNvCxnSpPr/>
      </xdr:nvCxnSpPr>
      <xdr:spPr>
        <a:xfrm>
          <a:off x="1819275" y="447675"/>
          <a:ext cx="561975" cy="0"/>
        </a:xfrm>
        <a:prstGeom prst="line">
          <a:avLst/>
        </a:prstGeom>
        <a:ln w="3175"/>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2047875</xdr:colOff>
      <xdr:row>4</xdr:row>
      <xdr:rowOff>38100</xdr:rowOff>
    </xdr:from>
    <xdr:to>
      <xdr:col>1</xdr:col>
      <xdr:colOff>2543175</xdr:colOff>
      <xdr:row>4</xdr:row>
      <xdr:rowOff>38100</xdr:rowOff>
    </xdr:to>
    <xdr:cxnSp macro="">
      <xdr:nvCxnSpPr>
        <xdr:cNvPr id="3" name="Straight Connector 2">
          <a:extLst>
            <a:ext uri="{FF2B5EF4-FFF2-40B4-BE49-F238E27FC236}">
              <a16:creationId xmlns:a16="http://schemas.microsoft.com/office/drawing/2014/main" id="{5CCE763A-C681-6D43-495F-85A3B4E75F85}"/>
            </a:ext>
          </a:extLst>
        </xdr:cNvPr>
        <xdr:cNvCxnSpPr/>
      </xdr:nvCxnSpPr>
      <xdr:spPr>
        <a:xfrm>
          <a:off x="2647950" y="438150"/>
          <a:ext cx="4953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1690688</xdr:colOff>
      <xdr:row>2</xdr:row>
      <xdr:rowOff>0</xdr:rowOff>
    </xdr:from>
    <xdr:to>
      <xdr:col>1</xdr:col>
      <xdr:colOff>2286001</xdr:colOff>
      <xdr:row>2</xdr:row>
      <xdr:rowOff>0</xdr:rowOff>
    </xdr:to>
    <xdr:cxnSp macro="">
      <xdr:nvCxnSpPr>
        <xdr:cNvPr id="4" name="Straight Connector 3">
          <a:extLst>
            <a:ext uri="{FF2B5EF4-FFF2-40B4-BE49-F238E27FC236}">
              <a16:creationId xmlns:a16="http://schemas.microsoft.com/office/drawing/2014/main" id="{94472C4A-219F-6E84-BFB9-9B8C77A8C010}"/>
            </a:ext>
          </a:extLst>
        </xdr:cNvPr>
        <xdr:cNvCxnSpPr/>
      </xdr:nvCxnSpPr>
      <xdr:spPr>
        <a:xfrm>
          <a:off x="2286001" y="547688"/>
          <a:ext cx="595313" cy="0"/>
        </a:xfrm>
        <a:prstGeom prst="line">
          <a:avLst/>
        </a:prstGeom>
        <a:ln w="3175"/>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workbookViewId="0"/>
  </sheetViews>
  <sheetFormatPr defaultRowHeight="12.75"/>
  <cols>
    <col min="1" max="1" width="52" customWidth="1"/>
    <col min="2" max="2" width="24.5" customWidth="1"/>
    <col min="3" max="3" width="52.5" customWidth="1"/>
    <col min="4" max="4" width="25.33203125" customWidth="1"/>
  </cols>
  <sheetData>
    <row r="1" spans="1:6" ht="19.5" customHeight="1">
      <c r="A1" s="219" t="s">
        <v>261</v>
      </c>
      <c r="B1" s="44"/>
      <c r="C1" s="104" t="s">
        <v>140</v>
      </c>
      <c r="D1" s="104"/>
      <c r="E1" s="48"/>
    </row>
    <row r="2" spans="1:6" ht="19.5" customHeight="1">
      <c r="A2" s="43" t="s">
        <v>262</v>
      </c>
      <c r="B2" s="45"/>
      <c r="D2" s="2"/>
    </row>
    <row r="3" spans="1:6" ht="24.95" customHeight="1">
      <c r="A3" s="105" t="s">
        <v>139</v>
      </c>
      <c r="B3" s="105"/>
      <c r="C3" s="105"/>
      <c r="D3" s="105"/>
      <c r="E3" s="1"/>
      <c r="F3" s="1"/>
    </row>
    <row r="4" spans="1:6" ht="24.95" customHeight="1">
      <c r="A4" s="106" t="str">
        <f>+'Phụ biểu số 02'!A4</f>
        <v>(Kèm theo Tờ trình số 293/TTr-KT ngày 24/9/2026 của phòng Kinh tế xã)</v>
      </c>
      <c r="B4" s="106"/>
      <c r="C4" s="106"/>
      <c r="D4" s="106"/>
      <c r="E4" s="3"/>
      <c r="F4" s="3"/>
    </row>
    <row r="5" spans="1:6" ht="20.100000000000001" customHeight="1">
      <c r="C5" s="107" t="s">
        <v>79</v>
      </c>
      <c r="D5" s="107"/>
    </row>
    <row r="6" spans="1:6" ht="30.75" customHeight="1">
      <c r="A6" s="17" t="s">
        <v>0</v>
      </c>
      <c r="B6" s="17" t="s">
        <v>19</v>
      </c>
      <c r="C6" s="17" t="s">
        <v>1</v>
      </c>
      <c r="D6" s="17" t="s">
        <v>18</v>
      </c>
    </row>
    <row r="7" spans="1:6" s="4" customFormat="1" ht="30.75" customHeight="1">
      <c r="A7" s="17" t="s">
        <v>2</v>
      </c>
      <c r="B7" s="18">
        <f>B8++B9+B10+B14</f>
        <v>455172</v>
      </c>
      <c r="C7" s="17" t="s">
        <v>3</v>
      </c>
      <c r="D7" s="18">
        <f>+D8+D9+D10+D11+D13</f>
        <v>455172</v>
      </c>
    </row>
    <row r="8" spans="1:6" ht="30" customHeight="1">
      <c r="A8" s="5" t="s">
        <v>12</v>
      </c>
      <c r="B8" s="5">
        <f>+'Phụ biểu số 02'!F12</f>
        <v>3965</v>
      </c>
      <c r="C8" s="5" t="s">
        <v>16</v>
      </c>
      <c r="D8" s="5">
        <f>+'Phụ biểu số 03'!D8</f>
        <v>195547</v>
      </c>
    </row>
    <row r="9" spans="1:6" ht="44.25" customHeight="1">
      <c r="A9" s="6" t="s">
        <v>13</v>
      </c>
      <c r="B9" s="5">
        <f>+'Phụ biểu số 02'!F32</f>
        <v>205017</v>
      </c>
      <c r="C9" s="5" t="s">
        <v>17</v>
      </c>
      <c r="D9" s="5">
        <f>+'Phụ biểu số 03'!E9-'Phụ biểu số 03'!E23</f>
        <v>195034</v>
      </c>
    </row>
    <row r="10" spans="1:6" ht="36" customHeight="1">
      <c r="A10" s="7" t="s">
        <v>44</v>
      </c>
      <c r="B10" s="8">
        <f>+SUM(B11:B13)</f>
        <v>246190</v>
      </c>
      <c r="C10" s="5" t="s">
        <v>48</v>
      </c>
      <c r="D10" s="5">
        <f>+'Phụ biểu số 03'!E23</f>
        <v>7174</v>
      </c>
    </row>
    <row r="11" spans="1:6" ht="33" customHeight="1">
      <c r="A11" s="16" t="s">
        <v>14</v>
      </c>
      <c r="B11" s="5">
        <f>+'Phụ biểu số 02'!F42</f>
        <v>188773</v>
      </c>
      <c r="C11" s="110" t="s">
        <v>135</v>
      </c>
      <c r="D11" s="111">
        <f>+B12</f>
        <v>29954</v>
      </c>
    </row>
    <row r="12" spans="1:6" ht="81" customHeight="1">
      <c r="A12" s="42" t="s">
        <v>80</v>
      </c>
      <c r="B12" s="5">
        <f>+'Phụ biểu số 02'!F44</f>
        <v>29954</v>
      </c>
      <c r="C12" s="110"/>
      <c r="D12" s="111"/>
    </row>
    <row r="13" spans="1:6" ht="63" customHeight="1">
      <c r="A13" s="42" t="s">
        <v>81</v>
      </c>
      <c r="B13" s="5">
        <f>+'Phụ biểu số 02'!F47</f>
        <v>27463</v>
      </c>
      <c r="C13" s="101" t="s">
        <v>136</v>
      </c>
      <c r="D13" s="5">
        <f>+B13</f>
        <v>27463</v>
      </c>
    </row>
    <row r="14" spans="1:6" ht="36" customHeight="1">
      <c r="A14" s="5" t="s">
        <v>15</v>
      </c>
      <c r="B14" s="9"/>
      <c r="C14" s="5"/>
      <c r="D14" s="5"/>
    </row>
    <row r="15" spans="1:6" ht="20.100000000000001" customHeight="1">
      <c r="C15" s="109"/>
      <c r="D15" s="109"/>
    </row>
    <row r="16" spans="1:6" ht="20.100000000000001" customHeight="1">
      <c r="A16" s="108"/>
      <c r="B16" s="108"/>
      <c r="C16" s="108"/>
      <c r="D16" s="108"/>
      <c r="E16" s="10"/>
      <c r="F16" s="10"/>
    </row>
    <row r="17" spans="1:6" ht="20.100000000000001" customHeight="1">
      <c r="A17" s="108"/>
      <c r="B17" s="108"/>
      <c r="C17" s="108"/>
      <c r="D17" s="108"/>
      <c r="E17" s="10"/>
      <c r="F17" s="10"/>
    </row>
    <row r="18" spans="1:6" ht="20.100000000000001" customHeight="1">
      <c r="A18" s="11"/>
      <c r="B18" s="11"/>
      <c r="C18" s="11"/>
      <c r="D18" s="11"/>
      <c r="E18" s="11"/>
      <c r="F18" s="11"/>
    </row>
    <row r="19" spans="1:6" ht="20.100000000000001" customHeight="1">
      <c r="A19" s="11"/>
      <c r="B19" s="11"/>
      <c r="C19" s="11"/>
      <c r="D19" s="11"/>
      <c r="E19" s="11"/>
      <c r="F19" s="11"/>
    </row>
    <row r="20" spans="1:6" ht="20.100000000000001" customHeight="1">
      <c r="A20" s="11"/>
      <c r="B20" s="11"/>
      <c r="C20" s="11"/>
      <c r="D20" s="11"/>
      <c r="E20" s="11"/>
      <c r="F20" s="11"/>
    </row>
    <row r="21" spans="1:6" ht="20.100000000000001" customHeight="1">
      <c r="A21" s="108"/>
      <c r="B21" s="108"/>
      <c r="C21" s="108"/>
      <c r="D21" s="108"/>
      <c r="E21" s="12"/>
      <c r="F21" s="12"/>
    </row>
    <row r="22" spans="1:6" ht="20.100000000000001" customHeight="1"/>
    <row r="23" spans="1:6" ht="20.100000000000001" customHeight="1"/>
    <row r="24" spans="1:6" ht="20.100000000000001" customHeight="1"/>
    <row r="25" spans="1:6" ht="20.100000000000001" customHeight="1"/>
    <row r="26" spans="1:6" ht="20.100000000000001" customHeight="1"/>
    <row r="27" spans="1:6" ht="20.100000000000001" customHeight="1"/>
    <row r="28" spans="1:6" ht="20.100000000000001" customHeight="1"/>
  </sheetData>
  <mergeCells count="13">
    <mergeCell ref="C1:D1"/>
    <mergeCell ref="A3:D3"/>
    <mergeCell ref="A4:D4"/>
    <mergeCell ref="C5:D5"/>
    <mergeCell ref="A21:B21"/>
    <mergeCell ref="C21:D21"/>
    <mergeCell ref="A16:B16"/>
    <mergeCell ref="C16:D16"/>
    <mergeCell ref="A17:B17"/>
    <mergeCell ref="C17:D17"/>
    <mergeCell ref="C15:D15"/>
    <mergeCell ref="C11:C12"/>
    <mergeCell ref="D11:D12"/>
  </mergeCells>
  <pageMargins left="0.43" right="0.32" top="0.62" bottom="0.5"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2C5D-3389-41FE-B41C-78F774B7191C}">
  <dimension ref="A1:F49"/>
  <sheetViews>
    <sheetView workbookViewId="0">
      <selection sqref="A1:B2"/>
    </sheetView>
  </sheetViews>
  <sheetFormatPr defaultRowHeight="15"/>
  <cols>
    <col min="1" max="1" width="6.33203125" style="22" customWidth="1"/>
    <col min="2" max="2" width="50" style="22" customWidth="1"/>
    <col min="3" max="3" width="16.83203125" style="22" customWidth="1"/>
    <col min="4" max="4" width="16" style="22" customWidth="1"/>
    <col min="5" max="5" width="16.1640625" style="22" customWidth="1"/>
    <col min="6" max="6" width="18" style="20" customWidth="1"/>
    <col min="7" max="245" width="9.33203125" style="22"/>
    <col min="246" max="246" width="6.33203125" style="22" customWidth="1"/>
    <col min="247" max="247" width="50" style="22" customWidth="1"/>
    <col min="248" max="251" width="19.33203125" style="22" customWidth="1"/>
    <col min="252" max="252" width="21.5" style="22" customWidth="1"/>
    <col min="253" max="253" width="19.6640625" style="22" customWidth="1"/>
    <col min="254" max="254" width="17.5" style="22" customWidth="1"/>
    <col min="255" max="255" width="19.33203125" style="22" customWidth="1"/>
    <col min="256" max="256" width="18.5" style="22" customWidth="1"/>
    <col min="257" max="259" width="18" style="22" customWidth="1"/>
    <col min="260" max="501" width="9.33203125" style="22"/>
    <col min="502" max="502" width="6.33203125" style="22" customWidth="1"/>
    <col min="503" max="503" width="50" style="22" customWidth="1"/>
    <col min="504" max="507" width="19.33203125" style="22" customWidth="1"/>
    <col min="508" max="508" width="21.5" style="22" customWidth="1"/>
    <col min="509" max="509" width="19.6640625" style="22" customWidth="1"/>
    <col min="510" max="510" width="17.5" style="22" customWidth="1"/>
    <col min="511" max="511" width="19.33203125" style="22" customWidth="1"/>
    <col min="512" max="512" width="18.5" style="22" customWidth="1"/>
    <col min="513" max="515" width="18" style="22" customWidth="1"/>
    <col min="516" max="757" width="9.33203125" style="22"/>
    <col min="758" max="758" width="6.33203125" style="22" customWidth="1"/>
    <col min="759" max="759" width="50" style="22" customWidth="1"/>
    <col min="760" max="763" width="19.33203125" style="22" customWidth="1"/>
    <col min="764" max="764" width="21.5" style="22" customWidth="1"/>
    <col min="765" max="765" width="19.6640625" style="22" customWidth="1"/>
    <col min="766" max="766" width="17.5" style="22" customWidth="1"/>
    <col min="767" max="767" width="19.33203125" style="22" customWidth="1"/>
    <col min="768" max="768" width="18.5" style="22" customWidth="1"/>
    <col min="769" max="771" width="18" style="22" customWidth="1"/>
    <col min="772" max="1013" width="9.33203125" style="22"/>
    <col min="1014" max="1014" width="6.33203125" style="22" customWidth="1"/>
    <col min="1015" max="1015" width="50" style="22" customWidth="1"/>
    <col min="1016" max="1019" width="19.33203125" style="22" customWidth="1"/>
    <col min="1020" max="1020" width="21.5" style="22" customWidth="1"/>
    <col min="1021" max="1021" width="19.6640625" style="22" customWidth="1"/>
    <col min="1022" max="1022" width="17.5" style="22" customWidth="1"/>
    <col min="1023" max="1023" width="19.33203125" style="22" customWidth="1"/>
    <col min="1024" max="1024" width="18.5" style="22" customWidth="1"/>
    <col min="1025" max="1027" width="18" style="22" customWidth="1"/>
    <col min="1028" max="1269" width="9.33203125" style="22"/>
    <col min="1270" max="1270" width="6.33203125" style="22" customWidth="1"/>
    <col min="1271" max="1271" width="50" style="22" customWidth="1"/>
    <col min="1272" max="1275" width="19.33203125" style="22" customWidth="1"/>
    <col min="1276" max="1276" width="21.5" style="22" customWidth="1"/>
    <col min="1277" max="1277" width="19.6640625" style="22" customWidth="1"/>
    <col min="1278" max="1278" width="17.5" style="22" customWidth="1"/>
    <col min="1279" max="1279" width="19.33203125" style="22" customWidth="1"/>
    <col min="1280" max="1280" width="18.5" style="22" customWidth="1"/>
    <col min="1281" max="1283" width="18" style="22" customWidth="1"/>
    <col min="1284" max="1525" width="9.33203125" style="22"/>
    <col min="1526" max="1526" width="6.33203125" style="22" customWidth="1"/>
    <col min="1527" max="1527" width="50" style="22" customWidth="1"/>
    <col min="1528" max="1531" width="19.33203125" style="22" customWidth="1"/>
    <col min="1532" max="1532" width="21.5" style="22" customWidth="1"/>
    <col min="1533" max="1533" width="19.6640625" style="22" customWidth="1"/>
    <col min="1534" max="1534" width="17.5" style="22" customWidth="1"/>
    <col min="1535" max="1535" width="19.33203125" style="22" customWidth="1"/>
    <col min="1536" max="1536" width="18.5" style="22" customWidth="1"/>
    <col min="1537" max="1539" width="18" style="22" customWidth="1"/>
    <col min="1540" max="1781" width="9.33203125" style="22"/>
    <col min="1782" max="1782" width="6.33203125" style="22" customWidth="1"/>
    <col min="1783" max="1783" width="50" style="22" customWidth="1"/>
    <col min="1784" max="1787" width="19.33203125" style="22" customWidth="1"/>
    <col min="1788" max="1788" width="21.5" style="22" customWidth="1"/>
    <col min="1789" max="1789" width="19.6640625" style="22" customWidth="1"/>
    <col min="1790" max="1790" width="17.5" style="22" customWidth="1"/>
    <col min="1791" max="1791" width="19.33203125" style="22" customWidth="1"/>
    <col min="1792" max="1792" width="18.5" style="22" customWidth="1"/>
    <col min="1793" max="1795" width="18" style="22" customWidth="1"/>
    <col min="1796" max="2037" width="9.33203125" style="22"/>
    <col min="2038" max="2038" width="6.33203125" style="22" customWidth="1"/>
    <col min="2039" max="2039" width="50" style="22" customWidth="1"/>
    <col min="2040" max="2043" width="19.33203125" style="22" customWidth="1"/>
    <col min="2044" max="2044" width="21.5" style="22" customWidth="1"/>
    <col min="2045" max="2045" width="19.6640625" style="22" customWidth="1"/>
    <col min="2046" max="2046" width="17.5" style="22" customWidth="1"/>
    <col min="2047" max="2047" width="19.33203125" style="22" customWidth="1"/>
    <col min="2048" max="2048" width="18.5" style="22" customWidth="1"/>
    <col min="2049" max="2051" width="18" style="22" customWidth="1"/>
    <col min="2052" max="2293" width="9.33203125" style="22"/>
    <col min="2294" max="2294" width="6.33203125" style="22" customWidth="1"/>
    <col min="2295" max="2295" width="50" style="22" customWidth="1"/>
    <col min="2296" max="2299" width="19.33203125" style="22" customWidth="1"/>
    <col min="2300" max="2300" width="21.5" style="22" customWidth="1"/>
    <col min="2301" max="2301" width="19.6640625" style="22" customWidth="1"/>
    <col min="2302" max="2302" width="17.5" style="22" customWidth="1"/>
    <col min="2303" max="2303" width="19.33203125" style="22" customWidth="1"/>
    <col min="2304" max="2304" width="18.5" style="22" customWidth="1"/>
    <col min="2305" max="2307" width="18" style="22" customWidth="1"/>
    <col min="2308" max="2549" width="9.33203125" style="22"/>
    <col min="2550" max="2550" width="6.33203125" style="22" customWidth="1"/>
    <col min="2551" max="2551" width="50" style="22" customWidth="1"/>
    <col min="2552" max="2555" width="19.33203125" style="22" customWidth="1"/>
    <col min="2556" max="2556" width="21.5" style="22" customWidth="1"/>
    <col min="2557" max="2557" width="19.6640625" style="22" customWidth="1"/>
    <col min="2558" max="2558" width="17.5" style="22" customWidth="1"/>
    <col min="2559" max="2559" width="19.33203125" style="22" customWidth="1"/>
    <col min="2560" max="2560" width="18.5" style="22" customWidth="1"/>
    <col min="2561" max="2563" width="18" style="22" customWidth="1"/>
    <col min="2564" max="2805" width="9.33203125" style="22"/>
    <col min="2806" max="2806" width="6.33203125" style="22" customWidth="1"/>
    <col min="2807" max="2807" width="50" style="22" customWidth="1"/>
    <col min="2808" max="2811" width="19.33203125" style="22" customWidth="1"/>
    <col min="2812" max="2812" width="21.5" style="22" customWidth="1"/>
    <col min="2813" max="2813" width="19.6640625" style="22" customWidth="1"/>
    <col min="2814" max="2814" width="17.5" style="22" customWidth="1"/>
    <col min="2815" max="2815" width="19.33203125" style="22" customWidth="1"/>
    <col min="2816" max="2816" width="18.5" style="22" customWidth="1"/>
    <col min="2817" max="2819" width="18" style="22" customWidth="1"/>
    <col min="2820" max="3061" width="9.33203125" style="22"/>
    <col min="3062" max="3062" width="6.33203125" style="22" customWidth="1"/>
    <col min="3063" max="3063" width="50" style="22" customWidth="1"/>
    <col min="3064" max="3067" width="19.33203125" style="22" customWidth="1"/>
    <col min="3068" max="3068" width="21.5" style="22" customWidth="1"/>
    <col min="3069" max="3069" width="19.6640625" style="22" customWidth="1"/>
    <col min="3070" max="3070" width="17.5" style="22" customWidth="1"/>
    <col min="3071" max="3071" width="19.33203125" style="22" customWidth="1"/>
    <col min="3072" max="3072" width="18.5" style="22" customWidth="1"/>
    <col min="3073" max="3075" width="18" style="22" customWidth="1"/>
    <col min="3076" max="3317" width="9.33203125" style="22"/>
    <col min="3318" max="3318" width="6.33203125" style="22" customWidth="1"/>
    <col min="3319" max="3319" width="50" style="22" customWidth="1"/>
    <col min="3320" max="3323" width="19.33203125" style="22" customWidth="1"/>
    <col min="3324" max="3324" width="21.5" style="22" customWidth="1"/>
    <col min="3325" max="3325" width="19.6640625" style="22" customWidth="1"/>
    <col min="3326" max="3326" width="17.5" style="22" customWidth="1"/>
    <col min="3327" max="3327" width="19.33203125" style="22" customWidth="1"/>
    <col min="3328" max="3328" width="18.5" style="22" customWidth="1"/>
    <col min="3329" max="3331" width="18" style="22" customWidth="1"/>
    <col min="3332" max="3573" width="9.33203125" style="22"/>
    <col min="3574" max="3574" width="6.33203125" style="22" customWidth="1"/>
    <col min="3575" max="3575" width="50" style="22" customWidth="1"/>
    <col min="3576" max="3579" width="19.33203125" style="22" customWidth="1"/>
    <col min="3580" max="3580" width="21.5" style="22" customWidth="1"/>
    <col min="3581" max="3581" width="19.6640625" style="22" customWidth="1"/>
    <col min="3582" max="3582" width="17.5" style="22" customWidth="1"/>
    <col min="3583" max="3583" width="19.33203125" style="22" customWidth="1"/>
    <col min="3584" max="3584" width="18.5" style="22" customWidth="1"/>
    <col min="3585" max="3587" width="18" style="22" customWidth="1"/>
    <col min="3588" max="3829" width="9.33203125" style="22"/>
    <col min="3830" max="3830" width="6.33203125" style="22" customWidth="1"/>
    <col min="3831" max="3831" width="50" style="22" customWidth="1"/>
    <col min="3832" max="3835" width="19.33203125" style="22" customWidth="1"/>
    <col min="3836" max="3836" width="21.5" style="22" customWidth="1"/>
    <col min="3837" max="3837" width="19.6640625" style="22" customWidth="1"/>
    <col min="3838" max="3838" width="17.5" style="22" customWidth="1"/>
    <col min="3839" max="3839" width="19.33203125" style="22" customWidth="1"/>
    <col min="3840" max="3840" width="18.5" style="22" customWidth="1"/>
    <col min="3841" max="3843" width="18" style="22" customWidth="1"/>
    <col min="3844" max="4085" width="9.33203125" style="22"/>
    <col min="4086" max="4086" width="6.33203125" style="22" customWidth="1"/>
    <col min="4087" max="4087" width="50" style="22" customWidth="1"/>
    <col min="4088" max="4091" width="19.33203125" style="22" customWidth="1"/>
    <col min="4092" max="4092" width="21.5" style="22" customWidth="1"/>
    <col min="4093" max="4093" width="19.6640625" style="22" customWidth="1"/>
    <col min="4094" max="4094" width="17.5" style="22" customWidth="1"/>
    <col min="4095" max="4095" width="19.33203125" style="22" customWidth="1"/>
    <col min="4096" max="4096" width="18.5" style="22" customWidth="1"/>
    <col min="4097" max="4099" width="18" style="22" customWidth="1"/>
    <col min="4100" max="4341" width="9.33203125" style="22"/>
    <col min="4342" max="4342" width="6.33203125" style="22" customWidth="1"/>
    <col min="4343" max="4343" width="50" style="22" customWidth="1"/>
    <col min="4344" max="4347" width="19.33203125" style="22" customWidth="1"/>
    <col min="4348" max="4348" width="21.5" style="22" customWidth="1"/>
    <col min="4349" max="4349" width="19.6640625" style="22" customWidth="1"/>
    <col min="4350" max="4350" width="17.5" style="22" customWidth="1"/>
    <col min="4351" max="4351" width="19.33203125" style="22" customWidth="1"/>
    <col min="4352" max="4352" width="18.5" style="22" customWidth="1"/>
    <col min="4353" max="4355" width="18" style="22" customWidth="1"/>
    <col min="4356" max="4597" width="9.33203125" style="22"/>
    <col min="4598" max="4598" width="6.33203125" style="22" customWidth="1"/>
    <col min="4599" max="4599" width="50" style="22" customWidth="1"/>
    <col min="4600" max="4603" width="19.33203125" style="22" customWidth="1"/>
    <col min="4604" max="4604" width="21.5" style="22" customWidth="1"/>
    <col min="4605" max="4605" width="19.6640625" style="22" customWidth="1"/>
    <col min="4606" max="4606" width="17.5" style="22" customWidth="1"/>
    <col min="4607" max="4607" width="19.33203125" style="22" customWidth="1"/>
    <col min="4608" max="4608" width="18.5" style="22" customWidth="1"/>
    <col min="4609" max="4611" width="18" style="22" customWidth="1"/>
    <col min="4612" max="4853" width="9.33203125" style="22"/>
    <col min="4854" max="4854" width="6.33203125" style="22" customWidth="1"/>
    <col min="4855" max="4855" width="50" style="22" customWidth="1"/>
    <col min="4856" max="4859" width="19.33203125" style="22" customWidth="1"/>
    <col min="4860" max="4860" width="21.5" style="22" customWidth="1"/>
    <col min="4861" max="4861" width="19.6640625" style="22" customWidth="1"/>
    <col min="4862" max="4862" width="17.5" style="22" customWidth="1"/>
    <col min="4863" max="4863" width="19.33203125" style="22" customWidth="1"/>
    <col min="4864" max="4864" width="18.5" style="22" customWidth="1"/>
    <col min="4865" max="4867" width="18" style="22" customWidth="1"/>
    <col min="4868" max="5109" width="9.33203125" style="22"/>
    <col min="5110" max="5110" width="6.33203125" style="22" customWidth="1"/>
    <col min="5111" max="5111" width="50" style="22" customWidth="1"/>
    <col min="5112" max="5115" width="19.33203125" style="22" customWidth="1"/>
    <col min="5116" max="5116" width="21.5" style="22" customWidth="1"/>
    <col min="5117" max="5117" width="19.6640625" style="22" customWidth="1"/>
    <col min="5118" max="5118" width="17.5" style="22" customWidth="1"/>
    <col min="5119" max="5119" width="19.33203125" style="22" customWidth="1"/>
    <col min="5120" max="5120" width="18.5" style="22" customWidth="1"/>
    <col min="5121" max="5123" width="18" style="22" customWidth="1"/>
    <col min="5124" max="5365" width="9.33203125" style="22"/>
    <col min="5366" max="5366" width="6.33203125" style="22" customWidth="1"/>
    <col min="5367" max="5367" width="50" style="22" customWidth="1"/>
    <col min="5368" max="5371" width="19.33203125" style="22" customWidth="1"/>
    <col min="5372" max="5372" width="21.5" style="22" customWidth="1"/>
    <col min="5373" max="5373" width="19.6640625" style="22" customWidth="1"/>
    <col min="5374" max="5374" width="17.5" style="22" customWidth="1"/>
    <col min="5375" max="5375" width="19.33203125" style="22" customWidth="1"/>
    <col min="5376" max="5376" width="18.5" style="22" customWidth="1"/>
    <col min="5377" max="5379" width="18" style="22" customWidth="1"/>
    <col min="5380" max="5621" width="9.33203125" style="22"/>
    <col min="5622" max="5622" width="6.33203125" style="22" customWidth="1"/>
    <col min="5623" max="5623" width="50" style="22" customWidth="1"/>
    <col min="5624" max="5627" width="19.33203125" style="22" customWidth="1"/>
    <col min="5628" max="5628" width="21.5" style="22" customWidth="1"/>
    <col min="5629" max="5629" width="19.6640625" style="22" customWidth="1"/>
    <col min="5630" max="5630" width="17.5" style="22" customWidth="1"/>
    <col min="5631" max="5631" width="19.33203125" style="22" customWidth="1"/>
    <col min="5632" max="5632" width="18.5" style="22" customWidth="1"/>
    <col min="5633" max="5635" width="18" style="22" customWidth="1"/>
    <col min="5636" max="5877" width="9.33203125" style="22"/>
    <col min="5878" max="5878" width="6.33203125" style="22" customWidth="1"/>
    <col min="5879" max="5879" width="50" style="22" customWidth="1"/>
    <col min="5880" max="5883" width="19.33203125" style="22" customWidth="1"/>
    <col min="5884" max="5884" width="21.5" style="22" customWidth="1"/>
    <col min="5885" max="5885" width="19.6640625" style="22" customWidth="1"/>
    <col min="5886" max="5886" width="17.5" style="22" customWidth="1"/>
    <col min="5887" max="5887" width="19.33203125" style="22" customWidth="1"/>
    <col min="5888" max="5888" width="18.5" style="22" customWidth="1"/>
    <col min="5889" max="5891" width="18" style="22" customWidth="1"/>
    <col min="5892" max="6133" width="9.33203125" style="22"/>
    <col min="6134" max="6134" width="6.33203125" style="22" customWidth="1"/>
    <col min="6135" max="6135" width="50" style="22" customWidth="1"/>
    <col min="6136" max="6139" width="19.33203125" style="22" customWidth="1"/>
    <col min="6140" max="6140" width="21.5" style="22" customWidth="1"/>
    <col min="6141" max="6141" width="19.6640625" style="22" customWidth="1"/>
    <col min="6142" max="6142" width="17.5" style="22" customWidth="1"/>
    <col min="6143" max="6143" width="19.33203125" style="22" customWidth="1"/>
    <col min="6144" max="6144" width="18.5" style="22" customWidth="1"/>
    <col min="6145" max="6147" width="18" style="22" customWidth="1"/>
    <col min="6148" max="6389" width="9.33203125" style="22"/>
    <col min="6390" max="6390" width="6.33203125" style="22" customWidth="1"/>
    <col min="6391" max="6391" width="50" style="22" customWidth="1"/>
    <col min="6392" max="6395" width="19.33203125" style="22" customWidth="1"/>
    <col min="6396" max="6396" width="21.5" style="22" customWidth="1"/>
    <col min="6397" max="6397" width="19.6640625" style="22" customWidth="1"/>
    <col min="6398" max="6398" width="17.5" style="22" customWidth="1"/>
    <col min="6399" max="6399" width="19.33203125" style="22" customWidth="1"/>
    <col min="6400" max="6400" width="18.5" style="22" customWidth="1"/>
    <col min="6401" max="6403" width="18" style="22" customWidth="1"/>
    <col min="6404" max="6645" width="9.33203125" style="22"/>
    <col min="6646" max="6646" width="6.33203125" style="22" customWidth="1"/>
    <col min="6647" max="6647" width="50" style="22" customWidth="1"/>
    <col min="6648" max="6651" width="19.33203125" style="22" customWidth="1"/>
    <col min="6652" max="6652" width="21.5" style="22" customWidth="1"/>
    <col min="6653" max="6653" width="19.6640625" style="22" customWidth="1"/>
    <col min="6654" max="6654" width="17.5" style="22" customWidth="1"/>
    <col min="6655" max="6655" width="19.33203125" style="22" customWidth="1"/>
    <col min="6656" max="6656" width="18.5" style="22" customWidth="1"/>
    <col min="6657" max="6659" width="18" style="22" customWidth="1"/>
    <col min="6660" max="6901" width="9.33203125" style="22"/>
    <col min="6902" max="6902" width="6.33203125" style="22" customWidth="1"/>
    <col min="6903" max="6903" width="50" style="22" customWidth="1"/>
    <col min="6904" max="6907" width="19.33203125" style="22" customWidth="1"/>
    <col min="6908" max="6908" width="21.5" style="22" customWidth="1"/>
    <col min="6909" max="6909" width="19.6640625" style="22" customWidth="1"/>
    <col min="6910" max="6910" width="17.5" style="22" customWidth="1"/>
    <col min="6911" max="6911" width="19.33203125" style="22" customWidth="1"/>
    <col min="6912" max="6912" width="18.5" style="22" customWidth="1"/>
    <col min="6913" max="6915" width="18" style="22" customWidth="1"/>
    <col min="6916" max="7157" width="9.33203125" style="22"/>
    <col min="7158" max="7158" width="6.33203125" style="22" customWidth="1"/>
    <col min="7159" max="7159" width="50" style="22" customWidth="1"/>
    <col min="7160" max="7163" width="19.33203125" style="22" customWidth="1"/>
    <col min="7164" max="7164" width="21.5" style="22" customWidth="1"/>
    <col min="7165" max="7165" width="19.6640625" style="22" customWidth="1"/>
    <col min="7166" max="7166" width="17.5" style="22" customWidth="1"/>
    <col min="7167" max="7167" width="19.33203125" style="22" customWidth="1"/>
    <col min="7168" max="7168" width="18.5" style="22" customWidth="1"/>
    <col min="7169" max="7171" width="18" style="22" customWidth="1"/>
    <col min="7172" max="7413" width="9.33203125" style="22"/>
    <col min="7414" max="7414" width="6.33203125" style="22" customWidth="1"/>
    <col min="7415" max="7415" width="50" style="22" customWidth="1"/>
    <col min="7416" max="7419" width="19.33203125" style="22" customWidth="1"/>
    <col min="7420" max="7420" width="21.5" style="22" customWidth="1"/>
    <col min="7421" max="7421" width="19.6640625" style="22" customWidth="1"/>
    <col min="7422" max="7422" width="17.5" style="22" customWidth="1"/>
    <col min="7423" max="7423" width="19.33203125" style="22" customWidth="1"/>
    <col min="7424" max="7424" width="18.5" style="22" customWidth="1"/>
    <col min="7425" max="7427" width="18" style="22" customWidth="1"/>
    <col min="7428" max="7669" width="9.33203125" style="22"/>
    <col min="7670" max="7670" width="6.33203125" style="22" customWidth="1"/>
    <col min="7671" max="7671" width="50" style="22" customWidth="1"/>
    <col min="7672" max="7675" width="19.33203125" style="22" customWidth="1"/>
    <col min="7676" max="7676" width="21.5" style="22" customWidth="1"/>
    <col min="7677" max="7677" width="19.6640625" style="22" customWidth="1"/>
    <col min="7678" max="7678" width="17.5" style="22" customWidth="1"/>
    <col min="7679" max="7679" width="19.33203125" style="22" customWidth="1"/>
    <col min="7680" max="7680" width="18.5" style="22" customWidth="1"/>
    <col min="7681" max="7683" width="18" style="22" customWidth="1"/>
    <col min="7684" max="7925" width="9.33203125" style="22"/>
    <col min="7926" max="7926" width="6.33203125" style="22" customWidth="1"/>
    <col min="7927" max="7927" width="50" style="22" customWidth="1"/>
    <col min="7928" max="7931" width="19.33203125" style="22" customWidth="1"/>
    <col min="7932" max="7932" width="21.5" style="22" customWidth="1"/>
    <col min="7933" max="7933" width="19.6640625" style="22" customWidth="1"/>
    <col min="7934" max="7934" width="17.5" style="22" customWidth="1"/>
    <col min="7935" max="7935" width="19.33203125" style="22" customWidth="1"/>
    <col min="7936" max="7936" width="18.5" style="22" customWidth="1"/>
    <col min="7937" max="7939" width="18" style="22" customWidth="1"/>
    <col min="7940" max="8181" width="9.33203125" style="22"/>
    <col min="8182" max="8182" width="6.33203125" style="22" customWidth="1"/>
    <col min="8183" max="8183" width="50" style="22" customWidth="1"/>
    <col min="8184" max="8187" width="19.33203125" style="22" customWidth="1"/>
    <col min="8188" max="8188" width="21.5" style="22" customWidth="1"/>
    <col min="8189" max="8189" width="19.6640625" style="22" customWidth="1"/>
    <col min="8190" max="8190" width="17.5" style="22" customWidth="1"/>
    <col min="8191" max="8191" width="19.33203125" style="22" customWidth="1"/>
    <col min="8192" max="8192" width="18.5" style="22" customWidth="1"/>
    <col min="8193" max="8195" width="18" style="22" customWidth="1"/>
    <col min="8196" max="8437" width="9.33203125" style="22"/>
    <col min="8438" max="8438" width="6.33203125" style="22" customWidth="1"/>
    <col min="8439" max="8439" width="50" style="22" customWidth="1"/>
    <col min="8440" max="8443" width="19.33203125" style="22" customWidth="1"/>
    <col min="8444" max="8444" width="21.5" style="22" customWidth="1"/>
    <col min="8445" max="8445" width="19.6640625" style="22" customWidth="1"/>
    <col min="8446" max="8446" width="17.5" style="22" customWidth="1"/>
    <col min="8447" max="8447" width="19.33203125" style="22" customWidth="1"/>
    <col min="8448" max="8448" width="18.5" style="22" customWidth="1"/>
    <col min="8449" max="8451" width="18" style="22" customWidth="1"/>
    <col min="8452" max="8693" width="9.33203125" style="22"/>
    <col min="8694" max="8694" width="6.33203125" style="22" customWidth="1"/>
    <col min="8695" max="8695" width="50" style="22" customWidth="1"/>
    <col min="8696" max="8699" width="19.33203125" style="22" customWidth="1"/>
    <col min="8700" max="8700" width="21.5" style="22" customWidth="1"/>
    <col min="8701" max="8701" width="19.6640625" style="22" customWidth="1"/>
    <col min="8702" max="8702" width="17.5" style="22" customWidth="1"/>
    <col min="8703" max="8703" width="19.33203125" style="22" customWidth="1"/>
    <col min="8704" max="8704" width="18.5" style="22" customWidth="1"/>
    <col min="8705" max="8707" width="18" style="22" customWidth="1"/>
    <col min="8708" max="8949" width="9.33203125" style="22"/>
    <col min="8950" max="8950" width="6.33203125" style="22" customWidth="1"/>
    <col min="8951" max="8951" width="50" style="22" customWidth="1"/>
    <col min="8952" max="8955" width="19.33203125" style="22" customWidth="1"/>
    <col min="8956" max="8956" width="21.5" style="22" customWidth="1"/>
    <col min="8957" max="8957" width="19.6640625" style="22" customWidth="1"/>
    <col min="8958" max="8958" width="17.5" style="22" customWidth="1"/>
    <col min="8959" max="8959" width="19.33203125" style="22" customWidth="1"/>
    <col min="8960" max="8960" width="18.5" style="22" customWidth="1"/>
    <col min="8961" max="8963" width="18" style="22" customWidth="1"/>
    <col min="8964" max="9205" width="9.33203125" style="22"/>
    <col min="9206" max="9206" width="6.33203125" style="22" customWidth="1"/>
    <col min="9207" max="9207" width="50" style="22" customWidth="1"/>
    <col min="9208" max="9211" width="19.33203125" style="22" customWidth="1"/>
    <col min="9212" max="9212" width="21.5" style="22" customWidth="1"/>
    <col min="9213" max="9213" width="19.6640625" style="22" customWidth="1"/>
    <col min="9214" max="9214" width="17.5" style="22" customWidth="1"/>
    <col min="9215" max="9215" width="19.33203125" style="22" customWidth="1"/>
    <col min="9216" max="9216" width="18.5" style="22" customWidth="1"/>
    <col min="9217" max="9219" width="18" style="22" customWidth="1"/>
    <col min="9220" max="9461" width="9.33203125" style="22"/>
    <col min="9462" max="9462" width="6.33203125" style="22" customWidth="1"/>
    <col min="9463" max="9463" width="50" style="22" customWidth="1"/>
    <col min="9464" max="9467" width="19.33203125" style="22" customWidth="1"/>
    <col min="9468" max="9468" width="21.5" style="22" customWidth="1"/>
    <col min="9469" max="9469" width="19.6640625" style="22" customWidth="1"/>
    <col min="9470" max="9470" width="17.5" style="22" customWidth="1"/>
    <col min="9471" max="9471" width="19.33203125" style="22" customWidth="1"/>
    <col min="9472" max="9472" width="18.5" style="22" customWidth="1"/>
    <col min="9473" max="9475" width="18" style="22" customWidth="1"/>
    <col min="9476" max="9717" width="9.33203125" style="22"/>
    <col min="9718" max="9718" width="6.33203125" style="22" customWidth="1"/>
    <col min="9719" max="9719" width="50" style="22" customWidth="1"/>
    <col min="9720" max="9723" width="19.33203125" style="22" customWidth="1"/>
    <col min="9724" max="9724" width="21.5" style="22" customWidth="1"/>
    <col min="9725" max="9725" width="19.6640625" style="22" customWidth="1"/>
    <col min="9726" max="9726" width="17.5" style="22" customWidth="1"/>
    <col min="9727" max="9727" width="19.33203125" style="22" customWidth="1"/>
    <col min="9728" max="9728" width="18.5" style="22" customWidth="1"/>
    <col min="9729" max="9731" width="18" style="22" customWidth="1"/>
    <col min="9732" max="9973" width="9.33203125" style="22"/>
    <col min="9974" max="9974" width="6.33203125" style="22" customWidth="1"/>
    <col min="9975" max="9975" width="50" style="22" customWidth="1"/>
    <col min="9976" max="9979" width="19.33203125" style="22" customWidth="1"/>
    <col min="9980" max="9980" width="21.5" style="22" customWidth="1"/>
    <col min="9981" max="9981" width="19.6640625" style="22" customWidth="1"/>
    <col min="9982" max="9982" width="17.5" style="22" customWidth="1"/>
    <col min="9983" max="9983" width="19.33203125" style="22" customWidth="1"/>
    <col min="9984" max="9984" width="18.5" style="22" customWidth="1"/>
    <col min="9985" max="9987" width="18" style="22" customWidth="1"/>
    <col min="9988" max="10229" width="9.33203125" style="22"/>
    <col min="10230" max="10230" width="6.33203125" style="22" customWidth="1"/>
    <col min="10231" max="10231" width="50" style="22" customWidth="1"/>
    <col min="10232" max="10235" width="19.33203125" style="22" customWidth="1"/>
    <col min="10236" max="10236" width="21.5" style="22" customWidth="1"/>
    <col min="10237" max="10237" width="19.6640625" style="22" customWidth="1"/>
    <col min="10238" max="10238" width="17.5" style="22" customWidth="1"/>
    <col min="10239" max="10239" width="19.33203125" style="22" customWidth="1"/>
    <col min="10240" max="10240" width="18.5" style="22" customWidth="1"/>
    <col min="10241" max="10243" width="18" style="22" customWidth="1"/>
    <col min="10244" max="10485" width="9.33203125" style="22"/>
    <col min="10486" max="10486" width="6.33203125" style="22" customWidth="1"/>
    <col min="10487" max="10487" width="50" style="22" customWidth="1"/>
    <col min="10488" max="10491" width="19.33203125" style="22" customWidth="1"/>
    <col min="10492" max="10492" width="21.5" style="22" customWidth="1"/>
    <col min="10493" max="10493" width="19.6640625" style="22" customWidth="1"/>
    <col min="10494" max="10494" width="17.5" style="22" customWidth="1"/>
    <col min="10495" max="10495" width="19.33203125" style="22" customWidth="1"/>
    <col min="10496" max="10496" width="18.5" style="22" customWidth="1"/>
    <col min="10497" max="10499" width="18" style="22" customWidth="1"/>
    <col min="10500" max="10741" width="9.33203125" style="22"/>
    <col min="10742" max="10742" width="6.33203125" style="22" customWidth="1"/>
    <col min="10743" max="10743" width="50" style="22" customWidth="1"/>
    <col min="10744" max="10747" width="19.33203125" style="22" customWidth="1"/>
    <col min="10748" max="10748" width="21.5" style="22" customWidth="1"/>
    <col min="10749" max="10749" width="19.6640625" style="22" customWidth="1"/>
    <col min="10750" max="10750" width="17.5" style="22" customWidth="1"/>
    <col min="10751" max="10751" width="19.33203125" style="22" customWidth="1"/>
    <col min="10752" max="10752" width="18.5" style="22" customWidth="1"/>
    <col min="10753" max="10755" width="18" style="22" customWidth="1"/>
    <col min="10756" max="10997" width="9.33203125" style="22"/>
    <col min="10998" max="10998" width="6.33203125" style="22" customWidth="1"/>
    <col min="10999" max="10999" width="50" style="22" customWidth="1"/>
    <col min="11000" max="11003" width="19.33203125" style="22" customWidth="1"/>
    <col min="11004" max="11004" width="21.5" style="22" customWidth="1"/>
    <col min="11005" max="11005" width="19.6640625" style="22" customWidth="1"/>
    <col min="11006" max="11006" width="17.5" style="22" customWidth="1"/>
    <col min="11007" max="11007" width="19.33203125" style="22" customWidth="1"/>
    <col min="11008" max="11008" width="18.5" style="22" customWidth="1"/>
    <col min="11009" max="11011" width="18" style="22" customWidth="1"/>
    <col min="11012" max="11253" width="9.33203125" style="22"/>
    <col min="11254" max="11254" width="6.33203125" style="22" customWidth="1"/>
    <col min="11255" max="11255" width="50" style="22" customWidth="1"/>
    <col min="11256" max="11259" width="19.33203125" style="22" customWidth="1"/>
    <col min="11260" max="11260" width="21.5" style="22" customWidth="1"/>
    <col min="11261" max="11261" width="19.6640625" style="22" customWidth="1"/>
    <col min="11262" max="11262" width="17.5" style="22" customWidth="1"/>
    <col min="11263" max="11263" width="19.33203125" style="22" customWidth="1"/>
    <col min="11264" max="11264" width="18.5" style="22" customWidth="1"/>
    <col min="11265" max="11267" width="18" style="22" customWidth="1"/>
    <col min="11268" max="11509" width="9.33203125" style="22"/>
    <col min="11510" max="11510" width="6.33203125" style="22" customWidth="1"/>
    <col min="11511" max="11511" width="50" style="22" customWidth="1"/>
    <col min="11512" max="11515" width="19.33203125" style="22" customWidth="1"/>
    <col min="11516" max="11516" width="21.5" style="22" customWidth="1"/>
    <col min="11517" max="11517" width="19.6640625" style="22" customWidth="1"/>
    <col min="11518" max="11518" width="17.5" style="22" customWidth="1"/>
    <col min="11519" max="11519" width="19.33203125" style="22" customWidth="1"/>
    <col min="11520" max="11520" width="18.5" style="22" customWidth="1"/>
    <col min="11521" max="11523" width="18" style="22" customWidth="1"/>
    <col min="11524" max="11765" width="9.33203125" style="22"/>
    <col min="11766" max="11766" width="6.33203125" style="22" customWidth="1"/>
    <col min="11767" max="11767" width="50" style="22" customWidth="1"/>
    <col min="11768" max="11771" width="19.33203125" style="22" customWidth="1"/>
    <col min="11772" max="11772" width="21.5" style="22" customWidth="1"/>
    <col min="11773" max="11773" width="19.6640625" style="22" customWidth="1"/>
    <col min="11774" max="11774" width="17.5" style="22" customWidth="1"/>
    <col min="11775" max="11775" width="19.33203125" style="22" customWidth="1"/>
    <col min="11776" max="11776" width="18.5" style="22" customWidth="1"/>
    <col min="11777" max="11779" width="18" style="22" customWidth="1"/>
    <col min="11780" max="12021" width="9.33203125" style="22"/>
    <col min="12022" max="12022" width="6.33203125" style="22" customWidth="1"/>
    <col min="12023" max="12023" width="50" style="22" customWidth="1"/>
    <col min="12024" max="12027" width="19.33203125" style="22" customWidth="1"/>
    <col min="12028" max="12028" width="21.5" style="22" customWidth="1"/>
    <col min="12029" max="12029" width="19.6640625" style="22" customWidth="1"/>
    <col min="12030" max="12030" width="17.5" style="22" customWidth="1"/>
    <col min="12031" max="12031" width="19.33203125" style="22" customWidth="1"/>
    <col min="12032" max="12032" width="18.5" style="22" customWidth="1"/>
    <col min="12033" max="12035" width="18" style="22" customWidth="1"/>
    <col min="12036" max="12277" width="9.33203125" style="22"/>
    <col min="12278" max="12278" width="6.33203125" style="22" customWidth="1"/>
    <col min="12279" max="12279" width="50" style="22" customWidth="1"/>
    <col min="12280" max="12283" width="19.33203125" style="22" customWidth="1"/>
    <col min="12284" max="12284" width="21.5" style="22" customWidth="1"/>
    <col min="12285" max="12285" width="19.6640625" style="22" customWidth="1"/>
    <col min="12286" max="12286" width="17.5" style="22" customWidth="1"/>
    <col min="12287" max="12287" width="19.33203125" style="22" customWidth="1"/>
    <col min="12288" max="12288" width="18.5" style="22" customWidth="1"/>
    <col min="12289" max="12291" width="18" style="22" customWidth="1"/>
    <col min="12292" max="12533" width="9.33203125" style="22"/>
    <col min="12534" max="12534" width="6.33203125" style="22" customWidth="1"/>
    <col min="12535" max="12535" width="50" style="22" customWidth="1"/>
    <col min="12536" max="12539" width="19.33203125" style="22" customWidth="1"/>
    <col min="12540" max="12540" width="21.5" style="22" customWidth="1"/>
    <col min="12541" max="12541" width="19.6640625" style="22" customWidth="1"/>
    <col min="12542" max="12542" width="17.5" style="22" customWidth="1"/>
    <col min="12543" max="12543" width="19.33203125" style="22" customWidth="1"/>
    <col min="12544" max="12544" width="18.5" style="22" customWidth="1"/>
    <col min="12545" max="12547" width="18" style="22" customWidth="1"/>
    <col min="12548" max="12789" width="9.33203125" style="22"/>
    <col min="12790" max="12790" width="6.33203125" style="22" customWidth="1"/>
    <col min="12791" max="12791" width="50" style="22" customWidth="1"/>
    <col min="12792" max="12795" width="19.33203125" style="22" customWidth="1"/>
    <col min="12796" max="12796" width="21.5" style="22" customWidth="1"/>
    <col min="12797" max="12797" width="19.6640625" style="22" customWidth="1"/>
    <col min="12798" max="12798" width="17.5" style="22" customWidth="1"/>
    <col min="12799" max="12799" width="19.33203125" style="22" customWidth="1"/>
    <col min="12800" max="12800" width="18.5" style="22" customWidth="1"/>
    <col min="12801" max="12803" width="18" style="22" customWidth="1"/>
    <col min="12804" max="13045" width="9.33203125" style="22"/>
    <col min="13046" max="13046" width="6.33203125" style="22" customWidth="1"/>
    <col min="13047" max="13047" width="50" style="22" customWidth="1"/>
    <col min="13048" max="13051" width="19.33203125" style="22" customWidth="1"/>
    <col min="13052" max="13052" width="21.5" style="22" customWidth="1"/>
    <col min="13053" max="13053" width="19.6640625" style="22" customWidth="1"/>
    <col min="13054" max="13054" width="17.5" style="22" customWidth="1"/>
    <col min="13055" max="13055" width="19.33203125" style="22" customWidth="1"/>
    <col min="13056" max="13056" width="18.5" style="22" customWidth="1"/>
    <col min="13057" max="13059" width="18" style="22" customWidth="1"/>
    <col min="13060" max="13301" width="9.33203125" style="22"/>
    <col min="13302" max="13302" width="6.33203125" style="22" customWidth="1"/>
    <col min="13303" max="13303" width="50" style="22" customWidth="1"/>
    <col min="13304" max="13307" width="19.33203125" style="22" customWidth="1"/>
    <col min="13308" max="13308" width="21.5" style="22" customWidth="1"/>
    <col min="13309" max="13309" width="19.6640625" style="22" customWidth="1"/>
    <col min="13310" max="13310" width="17.5" style="22" customWidth="1"/>
    <col min="13311" max="13311" width="19.33203125" style="22" customWidth="1"/>
    <col min="13312" max="13312" width="18.5" style="22" customWidth="1"/>
    <col min="13313" max="13315" width="18" style="22" customWidth="1"/>
    <col min="13316" max="13557" width="9.33203125" style="22"/>
    <col min="13558" max="13558" width="6.33203125" style="22" customWidth="1"/>
    <col min="13559" max="13559" width="50" style="22" customWidth="1"/>
    <col min="13560" max="13563" width="19.33203125" style="22" customWidth="1"/>
    <col min="13564" max="13564" width="21.5" style="22" customWidth="1"/>
    <col min="13565" max="13565" width="19.6640625" style="22" customWidth="1"/>
    <col min="13566" max="13566" width="17.5" style="22" customWidth="1"/>
    <col min="13567" max="13567" width="19.33203125" style="22" customWidth="1"/>
    <col min="13568" max="13568" width="18.5" style="22" customWidth="1"/>
    <col min="13569" max="13571" width="18" style="22" customWidth="1"/>
    <col min="13572" max="13813" width="9.33203125" style="22"/>
    <col min="13814" max="13814" width="6.33203125" style="22" customWidth="1"/>
    <col min="13815" max="13815" width="50" style="22" customWidth="1"/>
    <col min="13816" max="13819" width="19.33203125" style="22" customWidth="1"/>
    <col min="13820" max="13820" width="21.5" style="22" customWidth="1"/>
    <col min="13821" max="13821" width="19.6640625" style="22" customWidth="1"/>
    <col min="13822" max="13822" width="17.5" style="22" customWidth="1"/>
    <col min="13823" max="13823" width="19.33203125" style="22" customWidth="1"/>
    <col min="13824" max="13824" width="18.5" style="22" customWidth="1"/>
    <col min="13825" max="13827" width="18" style="22" customWidth="1"/>
    <col min="13828" max="14069" width="9.33203125" style="22"/>
    <col min="14070" max="14070" width="6.33203125" style="22" customWidth="1"/>
    <col min="14071" max="14071" width="50" style="22" customWidth="1"/>
    <col min="14072" max="14075" width="19.33203125" style="22" customWidth="1"/>
    <col min="14076" max="14076" width="21.5" style="22" customWidth="1"/>
    <col min="14077" max="14077" width="19.6640625" style="22" customWidth="1"/>
    <col min="14078" max="14078" width="17.5" style="22" customWidth="1"/>
    <col min="14079" max="14079" width="19.33203125" style="22" customWidth="1"/>
    <col min="14080" max="14080" width="18.5" style="22" customWidth="1"/>
    <col min="14081" max="14083" width="18" style="22" customWidth="1"/>
    <col min="14084" max="14325" width="9.33203125" style="22"/>
    <col min="14326" max="14326" width="6.33203125" style="22" customWidth="1"/>
    <col min="14327" max="14327" width="50" style="22" customWidth="1"/>
    <col min="14328" max="14331" width="19.33203125" style="22" customWidth="1"/>
    <col min="14332" max="14332" width="21.5" style="22" customWidth="1"/>
    <col min="14333" max="14333" width="19.6640625" style="22" customWidth="1"/>
    <col min="14334" max="14334" width="17.5" style="22" customWidth="1"/>
    <col min="14335" max="14335" width="19.33203125" style="22" customWidth="1"/>
    <col min="14336" max="14336" width="18.5" style="22" customWidth="1"/>
    <col min="14337" max="14339" width="18" style="22" customWidth="1"/>
    <col min="14340" max="14581" width="9.33203125" style="22"/>
    <col min="14582" max="14582" width="6.33203125" style="22" customWidth="1"/>
    <col min="14583" max="14583" width="50" style="22" customWidth="1"/>
    <col min="14584" max="14587" width="19.33203125" style="22" customWidth="1"/>
    <col min="14588" max="14588" width="21.5" style="22" customWidth="1"/>
    <col min="14589" max="14589" width="19.6640625" style="22" customWidth="1"/>
    <col min="14590" max="14590" width="17.5" style="22" customWidth="1"/>
    <col min="14591" max="14591" width="19.33203125" style="22" customWidth="1"/>
    <col min="14592" max="14592" width="18.5" style="22" customWidth="1"/>
    <col min="14593" max="14595" width="18" style="22" customWidth="1"/>
    <col min="14596" max="14837" width="9.33203125" style="22"/>
    <col min="14838" max="14838" width="6.33203125" style="22" customWidth="1"/>
    <col min="14839" max="14839" width="50" style="22" customWidth="1"/>
    <col min="14840" max="14843" width="19.33203125" style="22" customWidth="1"/>
    <col min="14844" max="14844" width="21.5" style="22" customWidth="1"/>
    <col min="14845" max="14845" width="19.6640625" style="22" customWidth="1"/>
    <col min="14846" max="14846" width="17.5" style="22" customWidth="1"/>
    <col min="14847" max="14847" width="19.33203125" style="22" customWidth="1"/>
    <col min="14848" max="14848" width="18.5" style="22" customWidth="1"/>
    <col min="14849" max="14851" width="18" style="22" customWidth="1"/>
    <col min="14852" max="15093" width="9.33203125" style="22"/>
    <col min="15094" max="15094" width="6.33203125" style="22" customWidth="1"/>
    <col min="15095" max="15095" width="50" style="22" customWidth="1"/>
    <col min="15096" max="15099" width="19.33203125" style="22" customWidth="1"/>
    <col min="15100" max="15100" width="21.5" style="22" customWidth="1"/>
    <col min="15101" max="15101" width="19.6640625" style="22" customWidth="1"/>
    <col min="15102" max="15102" width="17.5" style="22" customWidth="1"/>
    <col min="15103" max="15103" width="19.33203125" style="22" customWidth="1"/>
    <col min="15104" max="15104" width="18.5" style="22" customWidth="1"/>
    <col min="15105" max="15107" width="18" style="22" customWidth="1"/>
    <col min="15108" max="15349" width="9.33203125" style="22"/>
    <col min="15350" max="15350" width="6.33203125" style="22" customWidth="1"/>
    <col min="15351" max="15351" width="50" style="22" customWidth="1"/>
    <col min="15352" max="15355" width="19.33203125" style="22" customWidth="1"/>
    <col min="15356" max="15356" width="21.5" style="22" customWidth="1"/>
    <col min="15357" max="15357" width="19.6640625" style="22" customWidth="1"/>
    <col min="15358" max="15358" width="17.5" style="22" customWidth="1"/>
    <col min="15359" max="15359" width="19.33203125" style="22" customWidth="1"/>
    <col min="15360" max="15360" width="18.5" style="22" customWidth="1"/>
    <col min="15361" max="15363" width="18" style="22" customWidth="1"/>
    <col min="15364" max="15605" width="9.33203125" style="22"/>
    <col min="15606" max="15606" width="6.33203125" style="22" customWidth="1"/>
    <col min="15607" max="15607" width="50" style="22" customWidth="1"/>
    <col min="15608" max="15611" width="19.33203125" style="22" customWidth="1"/>
    <col min="15612" max="15612" width="21.5" style="22" customWidth="1"/>
    <col min="15613" max="15613" width="19.6640625" style="22" customWidth="1"/>
    <col min="15614" max="15614" width="17.5" style="22" customWidth="1"/>
    <col min="15615" max="15615" width="19.33203125" style="22" customWidth="1"/>
    <col min="15616" max="15616" width="18.5" style="22" customWidth="1"/>
    <col min="15617" max="15619" width="18" style="22" customWidth="1"/>
    <col min="15620" max="15861" width="9.33203125" style="22"/>
    <col min="15862" max="15862" width="6.33203125" style="22" customWidth="1"/>
    <col min="15863" max="15863" width="50" style="22" customWidth="1"/>
    <col min="15864" max="15867" width="19.33203125" style="22" customWidth="1"/>
    <col min="15868" max="15868" width="21.5" style="22" customWidth="1"/>
    <col min="15869" max="15869" width="19.6640625" style="22" customWidth="1"/>
    <col min="15870" max="15870" width="17.5" style="22" customWidth="1"/>
    <col min="15871" max="15871" width="19.33203125" style="22" customWidth="1"/>
    <col min="15872" max="15872" width="18.5" style="22" customWidth="1"/>
    <col min="15873" max="15875" width="18" style="22" customWidth="1"/>
    <col min="15876" max="16117" width="9.33203125" style="22"/>
    <col min="16118" max="16118" width="6.33203125" style="22" customWidth="1"/>
    <col min="16119" max="16119" width="50" style="22" customWidth="1"/>
    <col min="16120" max="16123" width="19.33203125" style="22" customWidth="1"/>
    <col min="16124" max="16124" width="21.5" style="22" customWidth="1"/>
    <col min="16125" max="16125" width="19.6640625" style="22" customWidth="1"/>
    <col min="16126" max="16126" width="17.5" style="22" customWidth="1"/>
    <col min="16127" max="16127" width="19.33203125" style="22" customWidth="1"/>
    <col min="16128" max="16128" width="18.5" style="22" customWidth="1"/>
    <col min="16129" max="16131" width="18" style="22" customWidth="1"/>
    <col min="16132" max="16384" width="9.33203125" style="22"/>
  </cols>
  <sheetData>
    <row r="1" spans="1:6" ht="21" customHeight="1">
      <c r="A1" s="218" t="s">
        <v>261</v>
      </c>
      <c r="B1" s="218"/>
      <c r="E1" s="113" t="s">
        <v>259</v>
      </c>
      <c r="F1" s="113"/>
    </row>
    <row r="2" spans="1:6" ht="21" customHeight="1">
      <c r="A2" s="112" t="s">
        <v>262</v>
      </c>
      <c r="B2" s="112"/>
      <c r="E2" s="23"/>
      <c r="F2" s="23"/>
    </row>
    <row r="3" spans="1:6" ht="24.75" customHeight="1">
      <c r="A3" s="114" t="s">
        <v>138</v>
      </c>
      <c r="B3" s="114"/>
      <c r="C3" s="114"/>
      <c r="D3" s="114"/>
      <c r="E3" s="114"/>
      <c r="F3" s="114"/>
    </row>
    <row r="4" spans="1:6" ht="21" customHeight="1">
      <c r="A4" s="115" t="s">
        <v>260</v>
      </c>
      <c r="B4" s="115"/>
      <c r="C4" s="115"/>
      <c r="D4" s="115"/>
      <c r="E4" s="115"/>
      <c r="F4" s="115"/>
    </row>
    <row r="5" spans="1:6" ht="26.25" customHeight="1">
      <c r="A5" s="24"/>
      <c r="B5" s="24"/>
      <c r="C5" s="24"/>
      <c r="D5" s="24"/>
      <c r="E5" s="116" t="s">
        <v>79</v>
      </c>
      <c r="F5" s="116"/>
    </row>
    <row r="6" spans="1:6" s="25" customFormat="1" ht="22.5" customHeight="1">
      <c r="A6" s="117" t="s">
        <v>20</v>
      </c>
      <c r="B6" s="117" t="s">
        <v>21</v>
      </c>
      <c r="C6" s="120" t="s">
        <v>60</v>
      </c>
      <c r="D6" s="121"/>
      <c r="E6" s="121"/>
      <c r="F6" s="122"/>
    </row>
    <row r="7" spans="1:6" s="25" customFormat="1" ht="35.25" customHeight="1">
      <c r="A7" s="118"/>
      <c r="B7" s="118"/>
      <c r="C7" s="123" t="s">
        <v>45</v>
      </c>
      <c r="D7" s="123"/>
      <c r="E7" s="124" t="s">
        <v>61</v>
      </c>
      <c r="F7" s="123"/>
    </row>
    <row r="8" spans="1:6" s="25" customFormat="1" ht="53.25" customHeight="1">
      <c r="A8" s="119"/>
      <c r="B8" s="119"/>
      <c r="C8" s="26" t="s">
        <v>46</v>
      </c>
      <c r="D8" s="26" t="s">
        <v>47</v>
      </c>
      <c r="E8" s="26" t="s">
        <v>46</v>
      </c>
      <c r="F8" s="26" t="s">
        <v>47</v>
      </c>
    </row>
    <row r="9" spans="1:6" s="64" customFormat="1" ht="24" customHeight="1">
      <c r="A9" s="62"/>
      <c r="B9" s="62" t="s">
        <v>62</v>
      </c>
      <c r="C9" s="63">
        <f>+C10+C44+C47</f>
        <v>504155</v>
      </c>
      <c r="D9" s="63">
        <f>+D10+D44+D47</f>
        <v>870806</v>
      </c>
      <c r="E9" s="63">
        <f>+E10+E44+E47</f>
        <v>416025</v>
      </c>
      <c r="F9" s="63">
        <f>+F10+F44+F47</f>
        <v>455172</v>
      </c>
    </row>
    <row r="10" spans="1:6" s="64" customFormat="1" ht="24" customHeight="1">
      <c r="A10" s="62"/>
      <c r="B10" s="62" t="s">
        <v>63</v>
      </c>
      <c r="C10" s="63">
        <f>+C11+C41</f>
        <v>446738</v>
      </c>
      <c r="D10" s="63">
        <f>+D11+D41</f>
        <v>813389</v>
      </c>
      <c r="E10" s="63">
        <f>+E11+E41</f>
        <v>358608</v>
      </c>
      <c r="F10" s="63">
        <f>+F11+F41</f>
        <v>397755</v>
      </c>
    </row>
    <row r="11" spans="1:6" s="64" customFormat="1" ht="24" customHeight="1">
      <c r="A11" s="62" t="s">
        <v>9</v>
      </c>
      <c r="B11" s="65" t="s">
        <v>64</v>
      </c>
      <c r="C11" s="66">
        <f>+C12+C32</f>
        <v>257965</v>
      </c>
      <c r="D11" s="66">
        <f>+D12+D32</f>
        <v>624616</v>
      </c>
      <c r="E11" s="66">
        <f>+E12+E32</f>
        <v>169835</v>
      </c>
      <c r="F11" s="66">
        <f>+F12+F32</f>
        <v>208982</v>
      </c>
    </row>
    <row r="12" spans="1:6" s="64" customFormat="1" ht="24" customHeight="1">
      <c r="A12" s="67" t="s">
        <v>51</v>
      </c>
      <c r="B12" s="68" t="s">
        <v>65</v>
      </c>
      <c r="C12" s="69">
        <f>+C13+C16+C17+C20+C21+C22+C25+C26+C30+C31</f>
        <v>3965</v>
      </c>
      <c r="D12" s="69">
        <f>+D13+D16+D17+D20+D21+D22+D25+D26+D30+D31</f>
        <v>3965</v>
      </c>
      <c r="E12" s="69">
        <f>+E13+E16+E17+E20+E21+E22+E25+E26+E30+E31</f>
        <v>3965</v>
      </c>
      <c r="F12" s="69">
        <f>+F13+F16+F17+F20+F21+F22+F25+F26+F30+F31</f>
        <v>3965</v>
      </c>
    </row>
    <row r="13" spans="1:6" s="70" customFormat="1" ht="24" customHeight="1">
      <c r="A13" s="29">
        <v>1</v>
      </c>
      <c r="B13" s="30" t="s">
        <v>4</v>
      </c>
      <c r="C13" s="31">
        <f>+SUM(C14:C15)</f>
        <v>150</v>
      </c>
      <c r="D13" s="31">
        <f>+SUM(D14:D15)</f>
        <v>150</v>
      </c>
      <c r="E13" s="31">
        <f>+SUM(E14:E15)</f>
        <v>150</v>
      </c>
      <c r="F13" s="31">
        <f>+SUM(F14:F15)</f>
        <v>150</v>
      </c>
    </row>
    <row r="14" spans="1:6" s="70" customFormat="1" ht="24" customHeight="1">
      <c r="A14" s="32"/>
      <c r="B14" s="33" t="s">
        <v>22</v>
      </c>
      <c r="C14" s="34"/>
      <c r="D14" s="34"/>
      <c r="E14" s="71"/>
      <c r="F14" s="34"/>
    </row>
    <row r="15" spans="1:6" s="70" customFormat="1" ht="24" customHeight="1">
      <c r="A15" s="32"/>
      <c r="B15" s="33" t="s">
        <v>23</v>
      </c>
      <c r="C15" s="34">
        <v>150</v>
      </c>
      <c r="D15" s="34">
        <v>150</v>
      </c>
      <c r="E15" s="71">
        <v>150</v>
      </c>
      <c r="F15" s="34">
        <v>150</v>
      </c>
    </row>
    <row r="16" spans="1:6" s="70" customFormat="1" ht="24" customHeight="1">
      <c r="A16" s="29">
        <v>2</v>
      </c>
      <c r="B16" s="30" t="s">
        <v>24</v>
      </c>
      <c r="C16" s="31"/>
      <c r="D16" s="31"/>
      <c r="E16" s="72"/>
      <c r="F16" s="31"/>
    </row>
    <row r="17" spans="1:6" s="70" customFormat="1" ht="24" customHeight="1">
      <c r="A17" s="29">
        <v>3</v>
      </c>
      <c r="B17" s="30" t="s">
        <v>25</v>
      </c>
      <c r="C17" s="31">
        <f>+SUM(C18:C19)</f>
        <v>360</v>
      </c>
      <c r="D17" s="31">
        <f>+SUM(D18:D19)</f>
        <v>360</v>
      </c>
      <c r="E17" s="31">
        <f>+SUM(E18:E19)</f>
        <v>360</v>
      </c>
      <c r="F17" s="31">
        <f>+SUM(F18:F19)</f>
        <v>360</v>
      </c>
    </row>
    <row r="18" spans="1:6" s="73" customFormat="1" ht="24" customHeight="1">
      <c r="A18" s="32"/>
      <c r="B18" s="33" t="s">
        <v>26</v>
      </c>
      <c r="C18" s="34">
        <v>360</v>
      </c>
      <c r="D18" s="34">
        <v>360</v>
      </c>
      <c r="E18" s="71">
        <v>360</v>
      </c>
      <c r="F18" s="34">
        <v>360</v>
      </c>
    </row>
    <row r="19" spans="1:6" s="73" customFormat="1" ht="24" customHeight="1">
      <c r="A19" s="32"/>
      <c r="B19" s="33" t="s">
        <v>27</v>
      </c>
      <c r="C19" s="34"/>
      <c r="D19" s="34"/>
      <c r="E19" s="71"/>
      <c r="F19" s="34"/>
    </row>
    <row r="20" spans="1:6" s="74" customFormat="1" ht="24" customHeight="1">
      <c r="A20" s="29">
        <v>4</v>
      </c>
      <c r="B20" s="35" t="s">
        <v>28</v>
      </c>
      <c r="C20" s="31"/>
      <c r="D20" s="31"/>
      <c r="E20" s="72"/>
      <c r="F20" s="31"/>
    </row>
    <row r="21" spans="1:6" s="70" customFormat="1" ht="24" customHeight="1">
      <c r="A21" s="29">
        <v>5</v>
      </c>
      <c r="B21" s="30" t="s">
        <v>66</v>
      </c>
      <c r="C21" s="31">
        <v>600</v>
      </c>
      <c r="D21" s="31">
        <v>600</v>
      </c>
      <c r="E21" s="31">
        <v>600</v>
      </c>
      <c r="F21" s="31">
        <v>600</v>
      </c>
    </row>
    <row r="22" spans="1:6" s="70" customFormat="1" ht="24" customHeight="1">
      <c r="A22" s="29">
        <v>6</v>
      </c>
      <c r="B22" s="30" t="s">
        <v>29</v>
      </c>
      <c r="C22" s="31">
        <f>+SUM(C23:C24)</f>
        <v>55</v>
      </c>
      <c r="D22" s="31">
        <f>+SUM(D23:D24)</f>
        <v>55</v>
      </c>
      <c r="E22" s="31">
        <f>+SUM(E23:E24)</f>
        <v>55</v>
      </c>
      <c r="F22" s="31">
        <f>+SUM(F23:F24)</f>
        <v>55</v>
      </c>
    </row>
    <row r="23" spans="1:6" s="74" customFormat="1" ht="24" customHeight="1">
      <c r="A23" s="32"/>
      <c r="B23" s="36" t="s">
        <v>30</v>
      </c>
      <c r="C23" s="34"/>
      <c r="D23" s="34"/>
      <c r="E23" s="71"/>
      <c r="F23" s="34"/>
    </row>
    <row r="24" spans="1:6" s="74" customFormat="1" ht="24" customHeight="1">
      <c r="A24" s="29"/>
      <c r="B24" s="36" t="s">
        <v>31</v>
      </c>
      <c r="C24" s="34">
        <v>55</v>
      </c>
      <c r="D24" s="34">
        <v>55</v>
      </c>
      <c r="E24" s="71">
        <v>55</v>
      </c>
      <c r="F24" s="34">
        <v>55</v>
      </c>
    </row>
    <row r="25" spans="1:6" s="74" customFormat="1" ht="24" customHeight="1">
      <c r="A25" s="29">
        <v>7</v>
      </c>
      <c r="B25" s="30" t="s">
        <v>37</v>
      </c>
      <c r="C25" s="31"/>
      <c r="D25" s="31"/>
      <c r="E25" s="71"/>
      <c r="F25" s="31"/>
    </row>
    <row r="26" spans="1:6" s="74" customFormat="1" ht="24" customHeight="1">
      <c r="A26" s="29">
        <v>8</v>
      </c>
      <c r="B26" s="30" t="s">
        <v>38</v>
      </c>
      <c r="C26" s="31">
        <f>+SUM(C27:C29)</f>
        <v>2800</v>
      </c>
      <c r="D26" s="31">
        <f>+SUM(D27:D29)</f>
        <v>2800</v>
      </c>
      <c r="E26" s="31">
        <f>+SUM(E27:E29)</f>
        <v>2800</v>
      </c>
      <c r="F26" s="31">
        <f>+SUM(F27:F29)</f>
        <v>2800</v>
      </c>
    </row>
    <row r="27" spans="1:6" s="74" customFormat="1" ht="24" customHeight="1">
      <c r="A27" s="32"/>
      <c r="B27" s="36" t="s">
        <v>39</v>
      </c>
      <c r="C27" s="34"/>
      <c r="D27" s="34"/>
      <c r="E27" s="71"/>
      <c r="F27" s="34"/>
    </row>
    <row r="28" spans="1:6" s="64" customFormat="1" ht="24" customHeight="1">
      <c r="A28" s="32"/>
      <c r="B28" s="36" t="s">
        <v>67</v>
      </c>
      <c r="C28" s="34">
        <v>2800</v>
      </c>
      <c r="D28" s="34">
        <v>2800</v>
      </c>
      <c r="E28" s="71">
        <v>2800</v>
      </c>
      <c r="F28" s="34">
        <v>2800</v>
      </c>
    </row>
    <row r="29" spans="1:6" s="70" customFormat="1" ht="24" customHeight="1">
      <c r="A29" s="32"/>
      <c r="B29" s="36" t="s">
        <v>40</v>
      </c>
      <c r="C29" s="34"/>
      <c r="D29" s="34"/>
      <c r="E29" s="71"/>
      <c r="F29" s="34"/>
    </row>
    <row r="30" spans="1:6" s="70" customFormat="1" ht="24" customHeight="1">
      <c r="A30" s="29">
        <v>9</v>
      </c>
      <c r="B30" s="30" t="s">
        <v>32</v>
      </c>
      <c r="C30" s="34"/>
      <c r="D30" s="34"/>
      <c r="E30" s="71"/>
      <c r="F30" s="31"/>
    </row>
    <row r="31" spans="1:6" s="70" customFormat="1" ht="24" customHeight="1">
      <c r="A31" s="29">
        <v>10</v>
      </c>
      <c r="B31" s="30" t="s">
        <v>6</v>
      </c>
      <c r="C31" s="34"/>
      <c r="D31" s="34"/>
      <c r="E31" s="71"/>
      <c r="F31" s="31"/>
    </row>
    <row r="32" spans="1:6" s="70" customFormat="1" ht="24" customHeight="1">
      <c r="A32" s="67" t="s">
        <v>52</v>
      </c>
      <c r="B32" s="75" t="s">
        <v>68</v>
      </c>
      <c r="C32" s="69">
        <f>+C33+C37+C40</f>
        <v>254000</v>
      </c>
      <c r="D32" s="69">
        <f>+D33+D37+D40</f>
        <v>620651</v>
      </c>
      <c r="E32" s="69">
        <f>+E33+E37+E40</f>
        <v>165870</v>
      </c>
      <c r="F32" s="69">
        <f>+F33+F37+F40</f>
        <v>205017</v>
      </c>
    </row>
    <row r="33" spans="1:6" s="70" customFormat="1" ht="24" customHeight="1">
      <c r="A33" s="29">
        <v>9</v>
      </c>
      <c r="B33" s="30" t="s">
        <v>33</v>
      </c>
      <c r="C33" s="31">
        <f>+SUM(C34:C36)</f>
        <v>9500</v>
      </c>
      <c r="D33" s="31">
        <f>+SUM(D34:D36)</f>
        <v>9500</v>
      </c>
      <c r="E33" s="31">
        <f>+SUM(E34:E36)</f>
        <v>3020</v>
      </c>
      <c r="F33" s="31">
        <f>+SUM(F34:F36)</f>
        <v>3020</v>
      </c>
    </row>
    <row r="34" spans="1:6" s="70" customFormat="1" ht="24" customHeight="1">
      <c r="A34" s="32"/>
      <c r="B34" s="33" t="s">
        <v>34</v>
      </c>
      <c r="C34" s="34"/>
      <c r="D34" s="34"/>
      <c r="E34" s="72"/>
      <c r="F34" s="34"/>
    </row>
    <row r="35" spans="1:6" s="70" customFormat="1" ht="24" customHeight="1">
      <c r="A35" s="32"/>
      <c r="B35" s="36" t="s">
        <v>35</v>
      </c>
      <c r="C35" s="34">
        <v>1400</v>
      </c>
      <c r="D35" s="34">
        <v>1400</v>
      </c>
      <c r="E35" s="34">
        <f>+C35*100%</f>
        <v>1400</v>
      </c>
      <c r="F35" s="34">
        <f>+D35*100%</f>
        <v>1400</v>
      </c>
    </row>
    <row r="36" spans="1:6" s="70" customFormat="1" ht="24" customHeight="1">
      <c r="A36" s="32"/>
      <c r="B36" s="33" t="s">
        <v>36</v>
      </c>
      <c r="C36" s="34">
        <v>8100</v>
      </c>
      <c r="D36" s="34">
        <v>8100</v>
      </c>
      <c r="E36" s="34">
        <f>+ROUND((C36*20%),0)</f>
        <v>1620</v>
      </c>
      <c r="F36" s="34">
        <f>+ROUND((D36*20%),0)</f>
        <v>1620</v>
      </c>
    </row>
    <row r="37" spans="1:6" s="70" customFormat="1" ht="24" customHeight="1">
      <c r="A37" s="29">
        <v>10</v>
      </c>
      <c r="B37" s="30" t="s">
        <v>69</v>
      </c>
      <c r="C37" s="31">
        <f>+SUM(C38:C39)</f>
        <v>14500</v>
      </c>
      <c r="D37" s="31">
        <f>+SUM(D38:D39)</f>
        <v>14500</v>
      </c>
      <c r="E37" s="31">
        <f>+SUM(E38:E39)</f>
        <v>6450</v>
      </c>
      <c r="F37" s="31">
        <f>+SUM(F38:F39)</f>
        <v>6450</v>
      </c>
    </row>
    <row r="38" spans="1:6" s="70" customFormat="1" ht="24" customHeight="1">
      <c r="A38" s="32"/>
      <c r="B38" s="36" t="s">
        <v>70</v>
      </c>
      <c r="C38" s="34">
        <v>7000</v>
      </c>
      <c r="D38" s="34">
        <v>7000</v>
      </c>
      <c r="E38" s="34">
        <f>+C38*60%</f>
        <v>4200</v>
      </c>
      <c r="F38" s="34">
        <f>+E38</f>
        <v>4200</v>
      </c>
    </row>
    <row r="39" spans="1:6" s="70" customFormat="1" ht="24" customHeight="1">
      <c r="A39" s="32"/>
      <c r="B39" s="36" t="s">
        <v>71</v>
      </c>
      <c r="C39" s="34">
        <v>7500</v>
      </c>
      <c r="D39" s="34">
        <v>7500</v>
      </c>
      <c r="E39" s="34">
        <f>+C39*30%</f>
        <v>2250</v>
      </c>
      <c r="F39" s="34">
        <f>+E39</f>
        <v>2250</v>
      </c>
    </row>
    <row r="40" spans="1:6" s="76" customFormat="1" ht="24" customHeight="1">
      <c r="A40" s="29">
        <v>12</v>
      </c>
      <c r="B40" s="30" t="s">
        <v>5</v>
      </c>
      <c r="C40" s="31">
        <v>230000</v>
      </c>
      <c r="D40" s="31">
        <v>596651</v>
      </c>
      <c r="E40" s="31">
        <v>156400</v>
      </c>
      <c r="F40" s="31">
        <f>503354-307807</f>
        <v>195547</v>
      </c>
    </row>
    <row r="41" spans="1:6" s="73" customFormat="1" ht="24" customHeight="1">
      <c r="A41" s="27" t="s">
        <v>41</v>
      </c>
      <c r="B41" s="37" t="s">
        <v>42</v>
      </c>
      <c r="C41" s="28">
        <f>SUM(C42:C43)</f>
        <v>188773</v>
      </c>
      <c r="D41" s="28">
        <f>SUM(D42:D43)</f>
        <v>188773</v>
      </c>
      <c r="E41" s="28">
        <f>SUM(E42:E43)</f>
        <v>188773</v>
      </c>
      <c r="F41" s="28">
        <f>SUM(F42:F43)</f>
        <v>188773</v>
      </c>
    </row>
    <row r="42" spans="1:6" s="64" customFormat="1" ht="24" customHeight="1">
      <c r="A42" s="29">
        <v>1</v>
      </c>
      <c r="B42" s="30" t="s">
        <v>43</v>
      </c>
      <c r="C42" s="77">
        <v>188773</v>
      </c>
      <c r="D42" s="77">
        <f>+C42</f>
        <v>188773</v>
      </c>
      <c r="E42" s="77">
        <f>+C42</f>
        <v>188773</v>
      </c>
      <c r="F42" s="77">
        <f>+C42</f>
        <v>188773</v>
      </c>
    </row>
    <row r="43" spans="1:6" s="73" customFormat="1" ht="24" customHeight="1">
      <c r="A43" s="29">
        <v>2</v>
      </c>
      <c r="B43" s="30" t="s">
        <v>72</v>
      </c>
      <c r="C43" s="71"/>
      <c r="D43" s="31"/>
      <c r="E43" s="71"/>
      <c r="F43" s="71"/>
    </row>
    <row r="44" spans="1:6" s="73" customFormat="1" ht="65.25" customHeight="1">
      <c r="A44" s="27" t="s">
        <v>73</v>
      </c>
      <c r="B44" s="78" t="s">
        <v>74</v>
      </c>
      <c r="C44" s="28">
        <f>+SUM(C45:C46)</f>
        <v>29954</v>
      </c>
      <c r="D44" s="28">
        <f>+SUM(D45:D46)</f>
        <v>29954</v>
      </c>
      <c r="E44" s="28">
        <f>+SUM(E45:E46)</f>
        <v>29954</v>
      </c>
      <c r="F44" s="28">
        <f>+SUM(F45:F46)</f>
        <v>29954</v>
      </c>
    </row>
    <row r="45" spans="1:6" s="73" customFormat="1" ht="95.25" customHeight="1">
      <c r="A45" s="27"/>
      <c r="B45" s="79" t="s">
        <v>75</v>
      </c>
      <c r="C45" s="31">
        <v>28130</v>
      </c>
      <c r="D45" s="31">
        <v>28130</v>
      </c>
      <c r="E45" s="31">
        <v>28130</v>
      </c>
      <c r="F45" s="31">
        <v>28130</v>
      </c>
    </row>
    <row r="46" spans="1:6" s="73" customFormat="1" ht="70.5" customHeight="1">
      <c r="A46" s="27"/>
      <c r="B46" s="79" t="s">
        <v>76</v>
      </c>
      <c r="C46" s="31">
        <v>1824</v>
      </c>
      <c r="D46" s="31">
        <v>1824</v>
      </c>
      <c r="E46" s="31">
        <v>1824</v>
      </c>
      <c r="F46" s="31">
        <v>1824</v>
      </c>
    </row>
    <row r="47" spans="1:6" s="74" customFormat="1" ht="58.5" customHeight="1">
      <c r="A47" s="27" t="s">
        <v>77</v>
      </c>
      <c r="B47" s="80" t="s">
        <v>78</v>
      </c>
      <c r="C47" s="28">
        <v>27463</v>
      </c>
      <c r="D47" s="81">
        <f>+C47</f>
        <v>27463</v>
      </c>
      <c r="E47" s="81">
        <f>+C47</f>
        <v>27463</v>
      </c>
      <c r="F47" s="81">
        <f>+C47</f>
        <v>27463</v>
      </c>
    </row>
    <row r="48" spans="1:6" s="41" customFormat="1">
      <c r="A48" s="38"/>
      <c r="B48" s="39"/>
      <c r="C48" s="40"/>
      <c r="D48" s="40"/>
      <c r="E48" s="40"/>
      <c r="F48" s="19"/>
    </row>
    <row r="49" spans="1:6" s="41" customFormat="1">
      <c r="A49" s="38"/>
      <c r="B49" s="39"/>
      <c r="C49" s="40"/>
      <c r="D49" s="40"/>
      <c r="E49" s="40"/>
      <c r="F49" s="19"/>
    </row>
  </sheetData>
  <mergeCells count="11">
    <mergeCell ref="E5:F5"/>
    <mergeCell ref="A6:A8"/>
    <mergeCell ref="B6:B8"/>
    <mergeCell ref="C6:F6"/>
    <mergeCell ref="C7:D7"/>
    <mergeCell ref="E7:F7"/>
    <mergeCell ref="A1:B1"/>
    <mergeCell ref="A2:B2"/>
    <mergeCell ref="E1:F1"/>
    <mergeCell ref="A3:F3"/>
    <mergeCell ref="A4:F4"/>
  </mergeCells>
  <pageMargins left="0.78" right="0.49" top="0.54" bottom="0.59" header="0.3" footer="0.3"/>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F5A62-CAB6-42FD-853D-51D29BD54540}">
  <dimension ref="A1:F41"/>
  <sheetViews>
    <sheetView workbookViewId="0">
      <selection sqref="A1:B2"/>
    </sheetView>
  </sheetViews>
  <sheetFormatPr defaultRowHeight="12.75"/>
  <cols>
    <col min="1" max="1" width="7.1640625" style="21" customWidth="1"/>
    <col min="2" max="2" width="47.6640625" style="13" customWidth="1"/>
    <col min="3" max="3" width="17.83203125" style="47" customWidth="1"/>
    <col min="4" max="4" width="17" style="47" customWidth="1"/>
    <col min="5" max="5" width="16.6640625" style="47" customWidth="1"/>
    <col min="6" max="6" width="11.6640625" style="13" customWidth="1"/>
    <col min="7" max="16384" width="9.33203125" style="13"/>
  </cols>
  <sheetData>
    <row r="1" spans="1:6" ht="16.5">
      <c r="A1" s="218" t="s">
        <v>261</v>
      </c>
      <c r="B1" s="218"/>
      <c r="C1" s="48"/>
      <c r="D1" s="104" t="s">
        <v>258</v>
      </c>
      <c r="E1" s="104"/>
      <c r="F1" s="104"/>
    </row>
    <row r="2" spans="1:6" ht="16.5">
      <c r="A2" s="112" t="s">
        <v>262</v>
      </c>
      <c r="B2" s="112"/>
      <c r="C2" s="45"/>
      <c r="D2" s="45"/>
      <c r="E2" s="45"/>
      <c r="F2" s="46"/>
    </row>
    <row r="3" spans="1:6" ht="30.75" customHeight="1">
      <c r="A3" s="105" t="s">
        <v>137</v>
      </c>
      <c r="B3" s="105"/>
      <c r="C3" s="105"/>
      <c r="D3" s="105"/>
      <c r="E3" s="105"/>
      <c r="F3" s="105"/>
    </row>
    <row r="4" spans="1:6" ht="18.75" customHeight="1">
      <c r="A4" s="131" t="str">
        <f>+'Phụ biểu số 01'!A4</f>
        <v>(Kèm theo Tờ trình số 293/TTr-KT ngày 24/9/2026 của phòng Kinh tế xã)</v>
      </c>
      <c r="B4" s="131"/>
      <c r="C4" s="131"/>
      <c r="D4" s="131"/>
      <c r="E4" s="131"/>
      <c r="F4" s="131"/>
    </row>
    <row r="5" spans="1:6" ht="18" customHeight="1">
      <c r="F5" s="82" t="s">
        <v>79</v>
      </c>
    </row>
    <row r="6" spans="1:6" ht="30" customHeight="1">
      <c r="A6" s="126" t="s">
        <v>7</v>
      </c>
      <c r="B6" s="126" t="s">
        <v>8</v>
      </c>
      <c r="C6" s="128" t="s">
        <v>60</v>
      </c>
      <c r="D6" s="129"/>
      <c r="E6" s="130"/>
      <c r="F6" s="126" t="s">
        <v>50</v>
      </c>
    </row>
    <row r="7" spans="1:6" ht="42" customHeight="1">
      <c r="A7" s="127"/>
      <c r="B7" s="127"/>
      <c r="C7" s="50" t="s">
        <v>53</v>
      </c>
      <c r="D7" s="50" t="s">
        <v>54</v>
      </c>
      <c r="E7" s="50" t="s">
        <v>55</v>
      </c>
      <c r="F7" s="127"/>
    </row>
    <row r="8" spans="1:6" ht="27" customHeight="1">
      <c r="A8" s="49"/>
      <c r="B8" s="49" t="s">
        <v>49</v>
      </c>
      <c r="C8" s="51">
        <f>+D8+E8</f>
        <v>455172</v>
      </c>
      <c r="D8" s="51">
        <v>195547</v>
      </c>
      <c r="E8" s="51">
        <f>+E9+E24+E25</f>
        <v>259625</v>
      </c>
      <c r="F8" s="49"/>
    </row>
    <row r="9" spans="1:6" ht="27" customHeight="1">
      <c r="A9" s="49" t="s">
        <v>51</v>
      </c>
      <c r="B9" s="61" t="s">
        <v>59</v>
      </c>
      <c r="C9" s="51">
        <f>+SUM(C10:C23)</f>
        <v>202208</v>
      </c>
      <c r="D9" s="51">
        <f>+SUM(D10:D23)</f>
        <v>0</v>
      </c>
      <c r="E9" s="51">
        <f>+SUM(E10:E23)</f>
        <v>202208</v>
      </c>
      <c r="F9" s="83"/>
    </row>
    <row r="10" spans="1:6" s="4" customFormat="1" ht="32.25" customHeight="1">
      <c r="A10" s="52">
        <v>1</v>
      </c>
      <c r="B10" s="53" t="s">
        <v>82</v>
      </c>
      <c r="C10" s="54">
        <f>+D10+E10</f>
        <v>1308</v>
      </c>
      <c r="D10" s="54"/>
      <c r="E10" s="54">
        <v>1308</v>
      </c>
      <c r="F10" s="55"/>
    </row>
    <row r="11" spans="1:6" customFormat="1" ht="32.25" customHeight="1">
      <c r="A11" s="52">
        <v>2</v>
      </c>
      <c r="B11" s="53" t="s">
        <v>83</v>
      </c>
      <c r="C11" s="54">
        <f>+D11+E11</f>
        <v>357</v>
      </c>
      <c r="D11" s="54"/>
      <c r="E11" s="54">
        <v>357</v>
      </c>
      <c r="F11" s="56"/>
    </row>
    <row r="12" spans="1:6" customFormat="1" ht="32.25" customHeight="1">
      <c r="A12" s="52">
        <v>3</v>
      </c>
      <c r="B12" s="53" t="s">
        <v>84</v>
      </c>
      <c r="C12" s="54">
        <f>+D12+E12</f>
        <v>10784</v>
      </c>
      <c r="D12" s="54"/>
      <c r="E12" s="54">
        <v>10784</v>
      </c>
      <c r="F12" s="56"/>
    </row>
    <row r="13" spans="1:6" customFormat="1" ht="32.25" customHeight="1">
      <c r="A13" s="52">
        <v>4</v>
      </c>
      <c r="B13" s="53" t="s">
        <v>57</v>
      </c>
      <c r="C13" s="54">
        <f>+D13+E13</f>
        <v>105562</v>
      </c>
      <c r="D13" s="54"/>
      <c r="E13" s="54">
        <v>105562</v>
      </c>
      <c r="F13" s="56"/>
    </row>
    <row r="14" spans="1:6" customFormat="1" ht="38.25" customHeight="1">
      <c r="A14" s="52">
        <v>5</v>
      </c>
      <c r="B14" s="53" t="s">
        <v>91</v>
      </c>
      <c r="C14" s="54">
        <f t="shared" ref="C14:C15" si="0">+D14+E14</f>
        <v>3325</v>
      </c>
      <c r="D14" s="54"/>
      <c r="E14" s="54">
        <v>3325</v>
      </c>
      <c r="F14" s="56"/>
    </row>
    <row r="15" spans="1:6" customFormat="1" ht="32.25" customHeight="1">
      <c r="A15" s="52">
        <v>6</v>
      </c>
      <c r="B15" s="53" t="s">
        <v>85</v>
      </c>
      <c r="C15" s="54">
        <f t="shared" si="0"/>
        <v>14267</v>
      </c>
      <c r="D15" s="54"/>
      <c r="E15" s="54">
        <v>14267</v>
      </c>
      <c r="F15" s="56"/>
    </row>
    <row r="16" spans="1:6" customFormat="1" ht="39.75" customHeight="1">
      <c r="A16" s="52">
        <v>7</v>
      </c>
      <c r="B16" s="53" t="s">
        <v>86</v>
      </c>
      <c r="C16" s="54">
        <f t="shared" ref="C16:C24" si="1">+D16+E16</f>
        <v>2098</v>
      </c>
      <c r="D16" s="54"/>
      <c r="E16" s="54">
        <v>2098</v>
      </c>
      <c r="F16" s="56"/>
    </row>
    <row r="17" spans="1:6" customFormat="1" ht="32.25" customHeight="1">
      <c r="A17" s="52">
        <v>8</v>
      </c>
      <c r="B17" s="53" t="s">
        <v>87</v>
      </c>
      <c r="C17" s="54">
        <f t="shared" si="1"/>
        <v>400</v>
      </c>
      <c r="D17" s="54"/>
      <c r="E17" s="54">
        <v>400</v>
      </c>
      <c r="F17" s="56"/>
    </row>
    <row r="18" spans="1:6" customFormat="1" ht="32.25" customHeight="1">
      <c r="A18" s="52">
        <v>9</v>
      </c>
      <c r="B18" s="53" t="s">
        <v>88</v>
      </c>
      <c r="C18" s="54">
        <f t="shared" si="1"/>
        <v>3709</v>
      </c>
      <c r="D18" s="54"/>
      <c r="E18" s="54">
        <v>3709</v>
      </c>
      <c r="F18" s="56"/>
    </row>
    <row r="19" spans="1:6" customFormat="1" ht="32.25" customHeight="1">
      <c r="A19" s="52">
        <v>10</v>
      </c>
      <c r="B19" s="53" t="s">
        <v>10</v>
      </c>
      <c r="C19" s="54">
        <f t="shared" si="1"/>
        <v>17764</v>
      </c>
      <c r="D19" s="54"/>
      <c r="E19" s="54">
        <v>17764</v>
      </c>
      <c r="F19" s="56"/>
    </row>
    <row r="20" spans="1:6" customFormat="1" ht="40.5" customHeight="1">
      <c r="A20" s="52">
        <v>11</v>
      </c>
      <c r="B20" s="53" t="s">
        <v>89</v>
      </c>
      <c r="C20" s="54">
        <f t="shared" si="1"/>
        <v>33506</v>
      </c>
      <c r="D20" s="54"/>
      <c r="E20" s="54">
        <v>33506</v>
      </c>
      <c r="F20" s="55"/>
    </row>
    <row r="21" spans="1:6" customFormat="1" ht="32.25" customHeight="1">
      <c r="A21" s="52">
        <v>12</v>
      </c>
      <c r="B21" s="53" t="s">
        <v>90</v>
      </c>
      <c r="C21" s="54">
        <f t="shared" ref="C21" si="2">+D21+E21</f>
        <v>977</v>
      </c>
      <c r="D21" s="54"/>
      <c r="E21" s="54">
        <v>977</v>
      </c>
      <c r="F21" s="55"/>
    </row>
    <row r="22" spans="1:6" customFormat="1" ht="32.25" customHeight="1">
      <c r="A22" s="52">
        <v>13</v>
      </c>
      <c r="B22" s="53" t="s">
        <v>58</v>
      </c>
      <c r="C22" s="54">
        <f t="shared" si="1"/>
        <v>977</v>
      </c>
      <c r="D22" s="54"/>
      <c r="E22" s="54">
        <v>977</v>
      </c>
      <c r="F22" s="55"/>
    </row>
    <row r="23" spans="1:6" customFormat="1" ht="32.25" customHeight="1">
      <c r="A23" s="52">
        <v>14</v>
      </c>
      <c r="B23" s="53" t="s">
        <v>56</v>
      </c>
      <c r="C23" s="54">
        <f t="shared" si="1"/>
        <v>7174</v>
      </c>
      <c r="D23" s="54"/>
      <c r="E23" s="54">
        <v>7174</v>
      </c>
      <c r="F23" s="56"/>
    </row>
    <row r="24" spans="1:6" s="14" customFormat="1" ht="73.5" customHeight="1">
      <c r="A24" s="57" t="s">
        <v>52</v>
      </c>
      <c r="B24" s="58" t="s">
        <v>92</v>
      </c>
      <c r="C24" s="59">
        <f t="shared" si="1"/>
        <v>29954</v>
      </c>
      <c r="D24" s="59"/>
      <c r="E24" s="59">
        <v>29954</v>
      </c>
      <c r="F24" s="60"/>
    </row>
    <row r="25" spans="1:6" s="14" customFormat="1" ht="60" customHeight="1">
      <c r="A25" s="57" t="s">
        <v>93</v>
      </c>
      <c r="B25" s="58" t="s">
        <v>94</v>
      </c>
      <c r="C25" s="59">
        <f t="shared" ref="C25" si="3">+D25+E25</f>
        <v>27463</v>
      </c>
      <c r="D25" s="59"/>
      <c r="E25" s="59">
        <v>27463</v>
      </c>
      <c r="F25" s="60"/>
    </row>
    <row r="26" spans="1:6">
      <c r="A26" s="15"/>
      <c r="C26" s="47" t="s">
        <v>11</v>
      </c>
    </row>
    <row r="27" spans="1:6">
      <c r="C27" s="125"/>
      <c r="D27" s="125"/>
      <c r="E27" s="125"/>
      <c r="F27" s="125"/>
    </row>
    <row r="28" spans="1:6">
      <c r="B28" s="15"/>
      <c r="F28" s="15"/>
    </row>
    <row r="29" spans="1:6">
      <c r="B29" s="15"/>
      <c r="F29" s="15"/>
    </row>
    <row r="35" spans="2:6">
      <c r="B35" s="15"/>
      <c r="F35" s="15"/>
    </row>
    <row r="36" spans="2:6" ht="15.95" customHeight="1"/>
    <row r="37" spans="2:6" ht="15.95" customHeight="1"/>
    <row r="38" spans="2:6" ht="15.95" customHeight="1"/>
    <row r="39" spans="2:6" ht="15.95" customHeight="1"/>
    <row r="40" spans="2:6" ht="15.95" customHeight="1"/>
    <row r="41" spans="2:6" ht="15.95" customHeight="1"/>
  </sheetData>
  <mergeCells count="10">
    <mergeCell ref="C27:F27"/>
    <mergeCell ref="A1:B1"/>
    <mergeCell ref="A2:B2"/>
    <mergeCell ref="A6:A7"/>
    <mergeCell ref="B6:B7"/>
    <mergeCell ref="C6:E6"/>
    <mergeCell ref="F6:F7"/>
    <mergeCell ref="D1:F1"/>
    <mergeCell ref="A4:F4"/>
    <mergeCell ref="A3:F3"/>
  </mergeCells>
  <phoneticPr fontId="71" type="noConversion"/>
  <pageMargins left="0.7" right="0.42" top="0.6" bottom="0.75" header="0.3" footer="0.3"/>
  <pageSetup paperSize="9"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302E-5A4F-4F77-A06F-E50D8D99B64B}">
  <dimension ref="A1:D26"/>
  <sheetViews>
    <sheetView tabSelected="1" workbookViewId="0">
      <selection activeCell="D9" sqref="D9"/>
    </sheetView>
  </sheetViews>
  <sheetFormatPr defaultRowHeight="12.75"/>
  <cols>
    <col min="1" max="1" width="7.1640625" style="21" customWidth="1"/>
    <col min="2" max="2" width="67.83203125" style="13" customWidth="1"/>
    <col min="3" max="3" width="29.83203125" style="47" customWidth="1"/>
    <col min="4" max="4" width="20.1640625" style="13" customWidth="1"/>
    <col min="5" max="16384" width="9.33203125" style="13"/>
  </cols>
  <sheetData>
    <row r="1" spans="1:4" ht="21.75" customHeight="1">
      <c r="A1" s="218" t="s">
        <v>261</v>
      </c>
      <c r="B1" s="218"/>
      <c r="C1" s="104" t="s">
        <v>141</v>
      </c>
      <c r="D1" s="104"/>
    </row>
    <row r="2" spans="1:4" ht="21.75" customHeight="1">
      <c r="A2" s="112" t="s">
        <v>262</v>
      </c>
      <c r="B2" s="112"/>
      <c r="C2" s="45"/>
      <c r="D2" s="46"/>
    </row>
    <row r="3" spans="1:4" ht="30.75" customHeight="1">
      <c r="A3" s="105" t="s">
        <v>142</v>
      </c>
      <c r="B3" s="105"/>
      <c r="C3" s="105"/>
      <c r="D3" s="105"/>
    </row>
    <row r="4" spans="1:4" ht="18.75" customHeight="1">
      <c r="A4" s="131" t="str">
        <f>+'Phụ biểu số 01'!A4</f>
        <v>(Kèm theo Tờ trình số 293/TTr-KT ngày 24/9/2026 của phòng Kinh tế xã)</v>
      </c>
      <c r="B4" s="131"/>
      <c r="C4" s="131"/>
      <c r="D4" s="131"/>
    </row>
    <row r="5" spans="1:4" ht="18" customHeight="1">
      <c r="D5" s="82" t="s">
        <v>79</v>
      </c>
    </row>
    <row r="6" spans="1:4" ht="30" customHeight="1">
      <c r="A6" s="126" t="s">
        <v>7</v>
      </c>
      <c r="B6" s="126" t="s">
        <v>8</v>
      </c>
      <c r="C6" s="135" t="s">
        <v>143</v>
      </c>
      <c r="D6" s="126" t="s">
        <v>50</v>
      </c>
    </row>
    <row r="7" spans="1:4" ht="42" customHeight="1">
      <c r="A7" s="127"/>
      <c r="B7" s="127"/>
      <c r="C7" s="134"/>
      <c r="D7" s="127"/>
    </row>
    <row r="8" spans="1:4" ht="36" customHeight="1">
      <c r="A8" s="49"/>
      <c r="B8" s="49" t="s">
        <v>49</v>
      </c>
      <c r="C8" s="51">
        <f>+C9+C10</f>
        <v>264093</v>
      </c>
      <c r="D8" s="49"/>
    </row>
    <row r="9" spans="1:4" ht="88.5" customHeight="1">
      <c r="A9" s="136">
        <v>1</v>
      </c>
      <c r="B9" s="137" t="s">
        <v>144</v>
      </c>
      <c r="C9" s="138">
        <v>68546</v>
      </c>
      <c r="D9" s="83"/>
    </row>
    <row r="10" spans="1:4" s="14" customFormat="1" ht="73.5" customHeight="1">
      <c r="A10" s="52">
        <v>2</v>
      </c>
      <c r="B10" s="53" t="s">
        <v>145</v>
      </c>
      <c r="C10" s="54">
        <v>195547</v>
      </c>
      <c r="D10" s="60"/>
    </row>
    <row r="11" spans="1:4">
      <c r="A11" s="139" t="s">
        <v>146</v>
      </c>
      <c r="B11" s="139"/>
      <c r="C11" s="139"/>
      <c r="D11" s="139"/>
    </row>
    <row r="12" spans="1:4">
      <c r="C12" s="125"/>
      <c r="D12" s="125"/>
    </row>
    <row r="13" spans="1:4">
      <c r="B13" s="15"/>
      <c r="D13" s="15"/>
    </row>
    <row r="14" spans="1:4">
      <c r="B14" s="15"/>
      <c r="D14" s="15"/>
    </row>
    <row r="20" spans="2:4">
      <c r="B20" s="15"/>
      <c r="D20" s="15"/>
    </row>
    <row r="21" spans="2:4" ht="15.95" customHeight="1"/>
    <row r="22" spans="2:4" ht="15.95" customHeight="1"/>
    <row r="23" spans="2:4" ht="15.95" customHeight="1"/>
    <row r="24" spans="2:4" ht="15.95" customHeight="1"/>
    <row r="25" spans="2:4" ht="15.95" customHeight="1"/>
    <row r="26" spans="2:4" ht="15.95" customHeight="1"/>
  </sheetData>
  <mergeCells count="11">
    <mergeCell ref="C12:D12"/>
    <mergeCell ref="C6:C7"/>
    <mergeCell ref="A11:D11"/>
    <mergeCell ref="C1:D1"/>
    <mergeCell ref="A1:B1"/>
    <mergeCell ref="A2:B2"/>
    <mergeCell ref="A3:D3"/>
    <mergeCell ref="A4:D4"/>
    <mergeCell ref="A6:A7"/>
    <mergeCell ref="B6:B7"/>
    <mergeCell ref="D6:D7"/>
  </mergeCells>
  <pageMargins left="0.7" right="0.42" top="0.6" bottom="0.75" header="0.3" footer="0.3"/>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E8C44-0998-4FB0-AB19-30BCC3D45F95}">
  <dimension ref="A1:HR90"/>
  <sheetViews>
    <sheetView zoomScale="80" zoomScaleNormal="80" workbookViewId="0">
      <selection sqref="A1:B1"/>
    </sheetView>
  </sheetViews>
  <sheetFormatPr defaultRowHeight="15.75"/>
  <cols>
    <col min="1" max="1" width="10.5" style="214" customWidth="1"/>
    <col min="2" max="2" width="82.6640625" style="87" customWidth="1"/>
    <col min="3" max="3" width="25.33203125" style="98" customWidth="1"/>
    <col min="4" max="5" width="18" style="144" customWidth="1"/>
    <col min="6" max="6" width="15.33203125" style="144" hidden="1" customWidth="1"/>
    <col min="7" max="7" width="18.5" style="144" hidden="1" customWidth="1"/>
    <col min="8" max="8" width="18.33203125" style="144" hidden="1" customWidth="1"/>
    <col min="9" max="9" width="13.5" style="144" hidden="1" customWidth="1"/>
    <col min="10" max="10" width="18.1640625" style="144" customWidth="1"/>
    <col min="11" max="11" width="18.5" style="144" customWidth="1"/>
    <col min="12" max="12" width="10.6640625" style="215" customWidth="1"/>
    <col min="13" max="13" width="15" style="144" customWidth="1"/>
    <col min="14" max="14" width="16.5" style="144" customWidth="1"/>
    <col min="15" max="15" width="17.1640625" style="144" customWidth="1"/>
    <col min="16" max="16" width="18.1640625" style="144" customWidth="1"/>
    <col min="17" max="17" width="18.5" style="144" customWidth="1"/>
    <col min="18" max="18" width="10.33203125" style="215" customWidth="1"/>
    <col min="19" max="19" width="7.6640625" style="87" customWidth="1"/>
    <col min="20" max="16384" width="9.33203125" style="87"/>
  </cols>
  <sheetData>
    <row r="1" spans="1:226" ht="21.75" customHeight="1">
      <c r="A1" s="217" t="str">
        <f>+'Phụ biểu 4'!A1</f>
        <v>UBND XÃ QUANG HƯNG</v>
      </c>
      <c r="B1" s="217"/>
      <c r="P1" s="216" t="s">
        <v>147</v>
      </c>
      <c r="Q1" s="216"/>
      <c r="R1" s="216"/>
      <c r="S1" s="216"/>
    </row>
    <row r="2" spans="1:226" ht="21.75" customHeight="1">
      <c r="A2" s="132" t="str">
        <f>+'Phụ biểu 4'!A2</f>
        <v>PHÒNG KINH TẾ</v>
      </c>
      <c r="B2" s="132"/>
    </row>
    <row r="3" spans="1:226" s="141" customFormat="1" ht="29.25" customHeight="1">
      <c r="A3" s="140" t="s">
        <v>257</v>
      </c>
      <c r="B3" s="140"/>
      <c r="C3" s="140"/>
      <c r="D3" s="140"/>
      <c r="E3" s="140"/>
      <c r="F3" s="140"/>
      <c r="G3" s="140"/>
      <c r="H3" s="140"/>
      <c r="I3" s="140"/>
      <c r="J3" s="140"/>
      <c r="K3" s="140"/>
      <c r="L3" s="140"/>
      <c r="M3" s="140"/>
      <c r="N3" s="140"/>
      <c r="O3" s="140"/>
      <c r="P3" s="140"/>
      <c r="Q3" s="140"/>
      <c r="R3" s="140"/>
      <c r="S3" s="140"/>
    </row>
    <row r="4" spans="1:226" s="143" customFormat="1" ht="29.25" customHeight="1">
      <c r="A4" s="142" t="str">
        <f>+'Phụ biểu số 01'!A4</f>
        <v>(Kèm theo Tờ trình số 293/TTr-KT ngày 24/9/2026 của phòng Kinh tế xã)</v>
      </c>
      <c r="B4" s="142"/>
      <c r="C4" s="142"/>
      <c r="D4" s="142"/>
      <c r="E4" s="142"/>
      <c r="F4" s="142"/>
      <c r="G4" s="142"/>
      <c r="H4" s="142"/>
      <c r="I4" s="142"/>
      <c r="J4" s="142"/>
      <c r="K4" s="142"/>
      <c r="L4" s="142"/>
      <c r="M4" s="142"/>
      <c r="N4" s="142"/>
      <c r="O4" s="142"/>
      <c r="P4" s="142"/>
      <c r="Q4" s="142"/>
      <c r="R4" s="142"/>
      <c r="S4" s="142"/>
    </row>
    <row r="5" spans="1:226" s="141" customFormat="1" ht="29.25" hidden="1" customHeight="1">
      <c r="A5" s="142" t="s">
        <v>148</v>
      </c>
      <c r="B5" s="142"/>
      <c r="C5" s="142"/>
      <c r="D5" s="142"/>
      <c r="E5" s="142"/>
      <c r="F5" s="142"/>
      <c r="G5" s="142"/>
      <c r="H5" s="142"/>
      <c r="I5" s="142"/>
      <c r="J5" s="142"/>
      <c r="K5" s="142"/>
      <c r="L5" s="142"/>
      <c r="M5" s="142"/>
      <c r="N5" s="142"/>
      <c r="O5" s="142"/>
      <c r="P5" s="142"/>
      <c r="Q5" s="142"/>
      <c r="R5" s="142"/>
      <c r="S5" s="142"/>
    </row>
    <row r="6" spans="1:226" ht="34.5" customHeight="1">
      <c r="A6" s="132"/>
      <c r="B6" s="132"/>
      <c r="C6" s="89"/>
      <c r="J6" s="145"/>
      <c r="K6" s="145"/>
      <c r="L6" s="145"/>
      <c r="P6" s="145" t="s">
        <v>79</v>
      </c>
      <c r="Q6" s="145"/>
      <c r="R6" s="145"/>
    </row>
    <row r="7" spans="1:226" s="102" customFormat="1" ht="49.5" customHeight="1">
      <c r="A7" s="133" t="s">
        <v>7</v>
      </c>
      <c r="B7" s="133" t="s">
        <v>95</v>
      </c>
      <c r="C7" s="146" t="s">
        <v>149</v>
      </c>
      <c r="D7" s="147"/>
      <c r="E7" s="148"/>
      <c r="F7" s="149" t="s">
        <v>150</v>
      </c>
      <c r="G7" s="149"/>
      <c r="H7" s="149"/>
      <c r="I7" s="149"/>
      <c r="J7" s="150" t="s">
        <v>151</v>
      </c>
      <c r="K7" s="150"/>
      <c r="L7" s="150"/>
      <c r="M7" s="149" t="s">
        <v>152</v>
      </c>
      <c r="N7" s="149"/>
      <c r="O7" s="149"/>
      <c r="P7" s="150" t="s">
        <v>153</v>
      </c>
      <c r="Q7" s="150"/>
      <c r="R7" s="150"/>
      <c r="S7" s="133" t="s">
        <v>50</v>
      </c>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row>
    <row r="8" spans="1:226" s="102" customFormat="1" ht="36.75" customHeight="1">
      <c r="A8" s="133"/>
      <c r="B8" s="133"/>
      <c r="C8" s="151" t="s">
        <v>154</v>
      </c>
      <c r="D8" s="149" t="s">
        <v>155</v>
      </c>
      <c r="E8" s="149" t="s">
        <v>156</v>
      </c>
      <c r="F8" s="149" t="s">
        <v>96</v>
      </c>
      <c r="G8" s="152"/>
      <c r="H8" s="149" t="s">
        <v>97</v>
      </c>
      <c r="I8" s="149"/>
      <c r="J8" s="149" t="s">
        <v>96</v>
      </c>
      <c r="K8" s="149" t="s">
        <v>98</v>
      </c>
      <c r="L8" s="150" t="s">
        <v>99</v>
      </c>
      <c r="M8" s="149" t="s">
        <v>157</v>
      </c>
      <c r="N8" s="149" t="s">
        <v>158</v>
      </c>
      <c r="O8" s="149" t="s">
        <v>159</v>
      </c>
      <c r="P8" s="149" t="s">
        <v>96</v>
      </c>
      <c r="Q8" s="149" t="s">
        <v>98</v>
      </c>
      <c r="R8" s="150" t="s">
        <v>99</v>
      </c>
      <c r="S8" s="133"/>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row>
    <row r="9" spans="1:226" s="102" customFormat="1" ht="45.75" customHeight="1">
      <c r="A9" s="133"/>
      <c r="B9" s="133"/>
      <c r="C9" s="153"/>
      <c r="D9" s="149"/>
      <c r="E9" s="149"/>
      <c r="F9" s="149"/>
      <c r="G9" s="154"/>
      <c r="H9" s="155" t="s">
        <v>98</v>
      </c>
      <c r="I9" s="155" t="s">
        <v>99</v>
      </c>
      <c r="J9" s="149"/>
      <c r="K9" s="149"/>
      <c r="L9" s="150"/>
      <c r="M9" s="149"/>
      <c r="N9" s="149"/>
      <c r="O9" s="149"/>
      <c r="P9" s="149"/>
      <c r="Q9" s="149"/>
      <c r="R9" s="150"/>
      <c r="S9" s="133"/>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row>
    <row r="10" spans="1:226" s="103" customFormat="1" ht="24.75" customHeight="1">
      <c r="A10" s="90" t="s">
        <v>100</v>
      </c>
      <c r="B10" s="90" t="s">
        <v>101</v>
      </c>
      <c r="C10" s="90">
        <v>3</v>
      </c>
      <c r="D10" s="156" t="s">
        <v>102</v>
      </c>
      <c r="E10" s="156" t="s">
        <v>103</v>
      </c>
      <c r="F10" s="156">
        <v>6</v>
      </c>
      <c r="G10" s="156" t="s">
        <v>104</v>
      </c>
      <c r="H10" s="156">
        <v>7</v>
      </c>
      <c r="I10" s="156">
        <v>8</v>
      </c>
      <c r="J10" s="157">
        <v>12</v>
      </c>
      <c r="K10" s="157">
        <v>13</v>
      </c>
      <c r="L10" s="157">
        <v>14</v>
      </c>
      <c r="M10" s="157">
        <v>10</v>
      </c>
      <c r="N10" s="157"/>
      <c r="O10" s="157">
        <v>11</v>
      </c>
      <c r="P10" s="157">
        <v>12</v>
      </c>
      <c r="Q10" s="157">
        <v>13</v>
      </c>
      <c r="R10" s="157">
        <v>14</v>
      </c>
      <c r="S10" s="158"/>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c r="DH10" s="159"/>
      <c r="DI10" s="159"/>
      <c r="DJ10" s="159"/>
      <c r="DK10" s="159"/>
      <c r="DL10" s="159"/>
      <c r="DM10" s="159"/>
      <c r="DN10" s="159"/>
      <c r="DO10" s="159"/>
      <c r="DP10" s="159"/>
      <c r="DQ10" s="159"/>
      <c r="DR10" s="159"/>
      <c r="DS10" s="159"/>
      <c r="DT10" s="159"/>
      <c r="DU10" s="159"/>
      <c r="DV10" s="159"/>
      <c r="DW10" s="159"/>
      <c r="DX10" s="159"/>
      <c r="DY10" s="159"/>
      <c r="DZ10" s="159"/>
      <c r="EA10" s="159"/>
      <c r="EB10" s="159"/>
      <c r="EC10" s="159"/>
      <c r="ED10" s="159"/>
      <c r="EE10" s="159"/>
      <c r="EF10" s="159"/>
      <c r="EG10" s="159"/>
      <c r="EH10" s="159"/>
      <c r="EI10" s="159"/>
      <c r="EJ10" s="159"/>
      <c r="EK10" s="159"/>
      <c r="EL10" s="159"/>
      <c r="EM10" s="159"/>
      <c r="EN10" s="159"/>
      <c r="EO10" s="159"/>
      <c r="EP10" s="159"/>
      <c r="EQ10" s="159"/>
      <c r="ER10" s="159"/>
      <c r="ES10" s="159"/>
      <c r="ET10" s="159"/>
      <c r="EU10" s="159"/>
      <c r="EV10" s="159"/>
      <c r="EW10" s="159"/>
      <c r="EX10" s="159"/>
      <c r="EY10" s="159"/>
      <c r="EZ10" s="159"/>
      <c r="FA10" s="159"/>
      <c r="FB10" s="159"/>
      <c r="FC10" s="159"/>
      <c r="FD10" s="159"/>
      <c r="FE10" s="159"/>
      <c r="FF10" s="159"/>
      <c r="FG10" s="159"/>
      <c r="FH10" s="159"/>
      <c r="FI10" s="159"/>
      <c r="FJ10" s="159"/>
      <c r="FK10" s="159"/>
      <c r="FL10" s="159"/>
      <c r="FM10" s="159"/>
      <c r="FN10" s="159"/>
      <c r="FO10" s="159"/>
      <c r="FP10" s="159"/>
      <c r="FQ10" s="159"/>
      <c r="FR10" s="159"/>
      <c r="FS10" s="159"/>
      <c r="FT10" s="159"/>
      <c r="FU10" s="159"/>
      <c r="FV10" s="159"/>
      <c r="FW10" s="159"/>
      <c r="FX10" s="159"/>
      <c r="FY10" s="159"/>
      <c r="FZ10" s="159"/>
      <c r="GA10" s="159"/>
      <c r="GB10" s="159"/>
      <c r="GC10" s="159"/>
      <c r="GD10" s="159"/>
      <c r="GE10" s="159"/>
      <c r="GF10" s="159"/>
      <c r="GG10" s="159"/>
      <c r="GH10" s="159"/>
      <c r="GI10" s="159"/>
      <c r="GJ10" s="159"/>
      <c r="GK10" s="159"/>
      <c r="GL10" s="159"/>
      <c r="GM10" s="159"/>
      <c r="GN10" s="159"/>
      <c r="GO10" s="159"/>
      <c r="GP10" s="159"/>
      <c r="GQ10" s="159"/>
      <c r="GR10" s="159"/>
      <c r="GS10" s="159"/>
      <c r="GT10" s="159"/>
      <c r="GU10" s="159"/>
      <c r="GV10" s="159"/>
      <c r="GW10" s="159"/>
      <c r="GX10" s="159"/>
      <c r="GY10" s="159"/>
      <c r="GZ10" s="159"/>
      <c r="HA10" s="159"/>
      <c r="HB10" s="159"/>
      <c r="HC10" s="159"/>
      <c r="HD10" s="159"/>
      <c r="HE10" s="159"/>
      <c r="HF10" s="159"/>
      <c r="HG10" s="159"/>
      <c r="HH10" s="159"/>
      <c r="HI10" s="159"/>
      <c r="HJ10" s="159"/>
    </row>
    <row r="11" spans="1:226" ht="35.25" customHeight="1">
      <c r="A11" s="91"/>
      <c r="B11" s="91" t="s">
        <v>160</v>
      </c>
      <c r="C11" s="91"/>
      <c r="D11" s="84">
        <f t="shared" ref="D11:Q11" si="0">D12+D35+D52+D90</f>
        <v>852006.27499999991</v>
      </c>
      <c r="E11" s="84">
        <f t="shared" si="0"/>
        <v>719114.51899999997</v>
      </c>
      <c r="F11" s="84">
        <f t="shared" si="0"/>
        <v>258337.17479900003</v>
      </c>
      <c r="G11" s="84">
        <f t="shared" si="0"/>
        <v>0</v>
      </c>
      <c r="H11" s="84">
        <f t="shared" si="0"/>
        <v>254836</v>
      </c>
      <c r="I11" s="84">
        <f t="shared" si="0"/>
        <v>0</v>
      </c>
      <c r="J11" s="84">
        <f t="shared" si="0"/>
        <v>503354</v>
      </c>
      <c r="K11" s="84">
        <f t="shared" si="0"/>
        <v>503354</v>
      </c>
      <c r="L11" s="84">
        <f t="shared" si="0"/>
        <v>0</v>
      </c>
      <c r="M11" s="84">
        <f t="shared" si="0"/>
        <v>1600</v>
      </c>
      <c r="N11" s="84">
        <f t="shared" si="0"/>
        <v>4517</v>
      </c>
      <c r="O11" s="84">
        <f t="shared" si="0"/>
        <v>245378</v>
      </c>
      <c r="P11" s="84">
        <f t="shared" si="0"/>
        <v>264093</v>
      </c>
      <c r="Q11" s="84">
        <f t="shared" si="0"/>
        <v>264093</v>
      </c>
      <c r="R11" s="84">
        <v>0</v>
      </c>
      <c r="S11" s="160"/>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c r="DJ11" s="98"/>
      <c r="DK11" s="98"/>
      <c r="DL11" s="98"/>
      <c r="DM11" s="98"/>
      <c r="DN11" s="98"/>
      <c r="DO11" s="98"/>
      <c r="DP11" s="98"/>
      <c r="DQ11" s="98"/>
      <c r="DR11" s="98"/>
      <c r="DS11" s="98"/>
      <c r="DT11" s="98"/>
      <c r="DU11" s="98"/>
      <c r="DV11" s="98"/>
      <c r="DW11" s="98"/>
      <c r="DX11" s="98"/>
      <c r="DY11" s="98"/>
      <c r="DZ11" s="98"/>
      <c r="EA11" s="98"/>
      <c r="EB11" s="98"/>
      <c r="EC11" s="98"/>
      <c r="ED11" s="98"/>
      <c r="EE11" s="98"/>
      <c r="EF11" s="98"/>
      <c r="EG11" s="98"/>
      <c r="EH11" s="98"/>
      <c r="EI11" s="98"/>
      <c r="EJ11" s="98"/>
      <c r="EK11" s="98"/>
      <c r="EL11" s="98"/>
      <c r="EM11" s="98"/>
      <c r="EN11" s="98"/>
      <c r="EO11" s="98"/>
      <c r="EP11" s="98"/>
      <c r="EQ11" s="98"/>
      <c r="ER11" s="98"/>
      <c r="ES11" s="98"/>
      <c r="ET11" s="98"/>
      <c r="EU11" s="98"/>
      <c r="EV11" s="98"/>
      <c r="EW11" s="98"/>
      <c r="EX11" s="98"/>
      <c r="EY11" s="98"/>
      <c r="EZ11" s="98"/>
      <c r="FA11" s="98"/>
      <c r="FB11" s="98"/>
      <c r="FC11" s="98"/>
      <c r="FD11" s="98"/>
      <c r="FE11" s="98"/>
      <c r="FF11" s="98"/>
      <c r="FG11" s="98"/>
      <c r="FH11" s="98"/>
      <c r="FI11" s="98"/>
      <c r="FJ11" s="98"/>
      <c r="FK11" s="98"/>
      <c r="FL11" s="98"/>
      <c r="FM11" s="98"/>
      <c r="FN11" s="98"/>
      <c r="FO11" s="98"/>
      <c r="FP11" s="98"/>
      <c r="FQ11" s="98"/>
      <c r="FR11" s="98"/>
      <c r="FS11" s="98"/>
      <c r="FT11" s="98"/>
      <c r="FU11" s="98"/>
      <c r="FV11" s="98"/>
      <c r="FW11" s="98"/>
      <c r="FX11" s="98"/>
      <c r="FY11" s="98"/>
      <c r="FZ11" s="98"/>
      <c r="GA11" s="98"/>
      <c r="GB11" s="98"/>
      <c r="GC11" s="98"/>
      <c r="GD11" s="98"/>
      <c r="GE11" s="98"/>
      <c r="GF11" s="98"/>
      <c r="GG11" s="98"/>
      <c r="GH11" s="98"/>
      <c r="GI11" s="98"/>
      <c r="GJ11" s="98"/>
      <c r="GK11" s="98"/>
      <c r="GL11" s="98"/>
      <c r="GM11" s="98"/>
      <c r="GN11" s="98"/>
      <c r="GO11" s="98"/>
      <c r="GP11" s="98"/>
      <c r="GQ11" s="98"/>
      <c r="GR11" s="98"/>
      <c r="GS11" s="98"/>
      <c r="GT11" s="98"/>
      <c r="GU11" s="98"/>
      <c r="GV11" s="98"/>
      <c r="GW11" s="98"/>
      <c r="GX11" s="98"/>
      <c r="GY11" s="98"/>
      <c r="GZ11" s="98"/>
      <c r="HA11" s="98"/>
      <c r="HB11" s="98"/>
      <c r="HC11" s="98"/>
      <c r="HD11" s="98"/>
      <c r="HE11" s="98"/>
      <c r="HF11" s="98"/>
      <c r="HG11" s="98"/>
      <c r="HH11" s="98"/>
      <c r="HI11" s="98"/>
      <c r="HJ11" s="98"/>
      <c r="HK11" s="98"/>
      <c r="HL11" s="98"/>
      <c r="HM11" s="98"/>
      <c r="HN11" s="98"/>
      <c r="HO11" s="98"/>
      <c r="HP11" s="98"/>
      <c r="HQ11" s="98"/>
      <c r="HR11" s="98"/>
    </row>
    <row r="12" spans="1:226" ht="35.25" customHeight="1">
      <c r="A12" s="91" t="s">
        <v>9</v>
      </c>
      <c r="B12" s="92" t="s">
        <v>105</v>
      </c>
      <c r="C12" s="91"/>
      <c r="D12" s="84">
        <f t="shared" ref="D12:J12" si="1">D13+D15+D17</f>
        <v>436033.41</v>
      </c>
      <c r="E12" s="84">
        <f t="shared" si="1"/>
        <v>402533.41</v>
      </c>
      <c r="F12" s="84">
        <f t="shared" si="1"/>
        <v>218250.33679900001</v>
      </c>
      <c r="G12" s="84">
        <f t="shared" si="1"/>
        <v>0</v>
      </c>
      <c r="H12" s="84">
        <f t="shared" si="1"/>
        <v>218250</v>
      </c>
      <c r="I12" s="84">
        <f t="shared" si="1"/>
        <v>0</v>
      </c>
      <c r="J12" s="84">
        <f t="shared" si="1"/>
        <v>255755</v>
      </c>
      <c r="K12" s="84">
        <f>K13+K15+K17</f>
        <v>255755</v>
      </c>
      <c r="L12" s="84">
        <f t="shared" ref="L12:Q12" si="2">L13+L15+L17</f>
        <v>0</v>
      </c>
      <c r="M12" s="84">
        <f t="shared" si="2"/>
        <v>0</v>
      </c>
      <c r="N12" s="84">
        <f t="shared" si="2"/>
        <v>4517</v>
      </c>
      <c r="O12" s="84">
        <f t="shared" si="2"/>
        <v>72615</v>
      </c>
      <c r="P12" s="84">
        <f t="shared" si="2"/>
        <v>187657</v>
      </c>
      <c r="Q12" s="84">
        <f t="shared" si="2"/>
        <v>187657</v>
      </c>
      <c r="R12" s="161"/>
      <c r="S12" s="160"/>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c r="ET12" s="98"/>
      <c r="EU12" s="98"/>
      <c r="EV12" s="98"/>
      <c r="EW12" s="98"/>
      <c r="EX12" s="98"/>
      <c r="EY12" s="98"/>
      <c r="EZ12" s="98"/>
      <c r="FA12" s="98"/>
      <c r="FB12" s="98"/>
      <c r="FC12" s="98"/>
      <c r="FD12" s="98"/>
      <c r="FE12" s="98"/>
      <c r="FF12" s="98"/>
      <c r="FG12" s="98"/>
      <c r="FH12" s="98"/>
      <c r="FI12" s="98"/>
      <c r="FJ12" s="98"/>
      <c r="FK12" s="98"/>
      <c r="FL12" s="98"/>
      <c r="FM12" s="98"/>
      <c r="FN12" s="98"/>
      <c r="FO12" s="98"/>
      <c r="FP12" s="98"/>
      <c r="FQ12" s="98"/>
      <c r="FR12" s="98"/>
      <c r="FS12" s="98"/>
      <c r="FT12" s="98"/>
      <c r="FU12" s="98"/>
      <c r="FV12" s="98"/>
      <c r="FW12" s="98"/>
      <c r="FX12" s="98"/>
      <c r="FY12" s="98"/>
      <c r="FZ12" s="98"/>
      <c r="GA12" s="98"/>
      <c r="GB12" s="98"/>
      <c r="GC12" s="98"/>
      <c r="GD12" s="98"/>
      <c r="GE12" s="98"/>
      <c r="GF12" s="98"/>
      <c r="GG12" s="98"/>
      <c r="GH12" s="98"/>
      <c r="GI12" s="98"/>
      <c r="GJ12" s="98"/>
      <c r="GK12" s="98"/>
      <c r="GL12" s="98"/>
      <c r="GM12" s="98"/>
      <c r="GN12" s="98"/>
      <c r="GO12" s="98"/>
      <c r="GP12" s="98"/>
      <c r="GQ12" s="98"/>
      <c r="GR12" s="98"/>
      <c r="GS12" s="98"/>
      <c r="GT12" s="98"/>
      <c r="GU12" s="98"/>
      <c r="GV12" s="98"/>
      <c r="GW12" s="98"/>
      <c r="GX12" s="98"/>
      <c r="GY12" s="98"/>
      <c r="GZ12" s="98"/>
      <c r="HA12" s="98"/>
      <c r="HB12" s="98"/>
      <c r="HC12" s="98"/>
      <c r="HD12" s="98"/>
      <c r="HE12" s="98"/>
      <c r="HF12" s="98"/>
      <c r="HG12" s="98"/>
      <c r="HH12" s="98"/>
      <c r="HI12" s="98"/>
      <c r="HJ12" s="98"/>
      <c r="HK12" s="98"/>
      <c r="HL12" s="98"/>
      <c r="HM12" s="98"/>
      <c r="HN12" s="98"/>
      <c r="HO12" s="98"/>
      <c r="HP12" s="98"/>
      <c r="HQ12" s="98"/>
      <c r="HR12" s="98"/>
    </row>
    <row r="13" spans="1:226" s="97" customFormat="1" ht="35.25" customHeight="1">
      <c r="A13" s="91" t="s">
        <v>51</v>
      </c>
      <c r="B13" s="92" t="s">
        <v>106</v>
      </c>
      <c r="C13" s="91"/>
      <c r="D13" s="84">
        <v>13900</v>
      </c>
      <c r="E13" s="84">
        <v>10400</v>
      </c>
      <c r="F13" s="84">
        <v>3227.4110000000001</v>
      </c>
      <c r="G13" s="84">
        <v>0</v>
      </c>
      <c r="H13" s="84">
        <f>H14</f>
        <v>3227</v>
      </c>
      <c r="I13" s="84">
        <f t="shared" ref="I13:Q13" si="3">I14</f>
        <v>0</v>
      </c>
      <c r="J13" s="84">
        <f t="shared" si="3"/>
        <v>6591</v>
      </c>
      <c r="K13" s="84">
        <f t="shared" si="3"/>
        <v>6591</v>
      </c>
      <c r="L13" s="84">
        <f t="shared" si="3"/>
        <v>0</v>
      </c>
      <c r="M13" s="84">
        <f t="shared" si="3"/>
        <v>0</v>
      </c>
      <c r="N13" s="84">
        <f t="shared" si="3"/>
        <v>0</v>
      </c>
      <c r="O13" s="84">
        <f t="shared" si="3"/>
        <v>1264</v>
      </c>
      <c r="P13" s="84">
        <f t="shared" si="3"/>
        <v>5327</v>
      </c>
      <c r="Q13" s="84">
        <f t="shared" si="3"/>
        <v>5327</v>
      </c>
      <c r="R13" s="162"/>
      <c r="S13" s="88"/>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89"/>
      <c r="DL13" s="89"/>
      <c r="DM13" s="89"/>
      <c r="DN13" s="89"/>
      <c r="DO13" s="89"/>
      <c r="DP13" s="89"/>
      <c r="DQ13" s="89"/>
      <c r="DR13" s="89"/>
      <c r="DS13" s="89"/>
      <c r="DT13" s="89"/>
      <c r="DU13" s="89"/>
      <c r="DV13" s="89"/>
      <c r="DW13" s="89"/>
      <c r="DX13" s="89"/>
      <c r="DY13" s="89"/>
      <c r="DZ13" s="89"/>
      <c r="EA13" s="89"/>
      <c r="EB13" s="89"/>
      <c r="EC13" s="89"/>
      <c r="ED13" s="89"/>
      <c r="EE13" s="89"/>
      <c r="EF13" s="89"/>
      <c r="EG13" s="89"/>
      <c r="EH13" s="89"/>
      <c r="EI13" s="89"/>
      <c r="EJ13" s="89"/>
      <c r="EK13" s="89"/>
      <c r="EL13" s="89"/>
      <c r="EM13" s="89"/>
      <c r="EN13" s="89"/>
      <c r="EO13" s="89"/>
      <c r="EP13" s="89"/>
      <c r="EQ13" s="89"/>
      <c r="ER13" s="89"/>
      <c r="ES13" s="89"/>
      <c r="ET13" s="89"/>
      <c r="EU13" s="89"/>
      <c r="EV13" s="89"/>
      <c r="EW13" s="89"/>
      <c r="EX13" s="89"/>
      <c r="EY13" s="89"/>
      <c r="EZ13" s="89"/>
      <c r="FA13" s="89"/>
      <c r="FB13" s="89"/>
      <c r="FC13" s="89"/>
      <c r="FD13" s="89"/>
      <c r="FE13" s="89"/>
      <c r="FF13" s="89"/>
      <c r="FG13" s="89"/>
      <c r="FH13" s="89"/>
      <c r="FI13" s="89"/>
      <c r="FJ13" s="89"/>
      <c r="FK13" s="89"/>
      <c r="FL13" s="89"/>
      <c r="FM13" s="89"/>
      <c r="FN13" s="89"/>
      <c r="FO13" s="89"/>
      <c r="FP13" s="89"/>
      <c r="FQ13" s="89"/>
      <c r="FR13" s="89"/>
      <c r="FS13" s="89"/>
      <c r="FT13" s="89"/>
      <c r="FU13" s="89"/>
      <c r="FV13" s="89"/>
      <c r="FW13" s="89"/>
      <c r="FX13" s="89"/>
      <c r="FY13" s="89"/>
      <c r="FZ13" s="89"/>
      <c r="GA13" s="89"/>
      <c r="GB13" s="89"/>
      <c r="GC13" s="89"/>
      <c r="GD13" s="89"/>
      <c r="GE13" s="89"/>
      <c r="GF13" s="89"/>
      <c r="GG13" s="89"/>
      <c r="GH13" s="89"/>
      <c r="GI13" s="89"/>
      <c r="GJ13" s="89"/>
      <c r="GK13" s="89"/>
      <c r="GL13" s="89"/>
      <c r="GM13" s="89"/>
      <c r="GN13" s="89"/>
      <c r="GO13" s="89"/>
      <c r="GP13" s="89"/>
      <c r="GQ13" s="89"/>
      <c r="GR13" s="89"/>
      <c r="GS13" s="89"/>
      <c r="GT13" s="89"/>
      <c r="GU13" s="89"/>
      <c r="GV13" s="89"/>
      <c r="GW13" s="89"/>
      <c r="GX13" s="89"/>
      <c r="GY13" s="89"/>
      <c r="GZ13" s="89"/>
      <c r="HA13" s="89"/>
      <c r="HB13" s="89"/>
      <c r="HC13" s="89"/>
      <c r="HD13" s="89"/>
      <c r="HE13" s="89"/>
      <c r="HF13" s="89"/>
      <c r="HG13" s="89"/>
      <c r="HH13" s="89"/>
      <c r="HI13" s="89"/>
      <c r="HJ13" s="89"/>
      <c r="HK13" s="89"/>
      <c r="HL13" s="89"/>
      <c r="HM13" s="89"/>
      <c r="HN13" s="89"/>
      <c r="HO13" s="89"/>
      <c r="HP13" s="89"/>
      <c r="HQ13" s="89"/>
      <c r="HR13" s="89"/>
    </row>
    <row r="14" spans="1:226" ht="42" customHeight="1">
      <c r="A14" s="93">
        <v>1</v>
      </c>
      <c r="B14" s="94" t="s">
        <v>107</v>
      </c>
      <c r="C14" s="93" t="s">
        <v>161</v>
      </c>
      <c r="D14" s="85">
        <v>13900</v>
      </c>
      <c r="E14" s="85">
        <v>10400</v>
      </c>
      <c r="F14" s="85">
        <v>3227.4110000000001</v>
      </c>
      <c r="G14" s="85"/>
      <c r="H14" s="85">
        <v>3227</v>
      </c>
      <c r="I14" s="85"/>
      <c r="J14" s="164">
        <f>K14</f>
        <v>6591</v>
      </c>
      <c r="K14" s="164">
        <v>6591</v>
      </c>
      <c r="L14" s="161"/>
      <c r="M14" s="163"/>
      <c r="N14" s="163"/>
      <c r="O14" s="163">
        <f>K14-P14</f>
        <v>1264</v>
      </c>
      <c r="P14" s="164">
        <v>5327</v>
      </c>
      <c r="Q14" s="164">
        <f>P14</f>
        <v>5327</v>
      </c>
      <c r="R14" s="161"/>
      <c r="S14" s="165"/>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row>
    <row r="15" spans="1:226" s="97" customFormat="1" ht="27.75" hidden="1" customHeight="1">
      <c r="A15" s="91" t="s">
        <v>52</v>
      </c>
      <c r="B15" s="92" t="s">
        <v>108</v>
      </c>
      <c r="C15" s="91"/>
      <c r="D15" s="84">
        <v>95852.474000000002</v>
      </c>
      <c r="E15" s="84">
        <v>65852.474000000002</v>
      </c>
      <c r="F15" s="84">
        <v>17480.564200000008</v>
      </c>
      <c r="G15" s="84">
        <v>0</v>
      </c>
      <c r="H15" s="84">
        <f>H16</f>
        <v>17481</v>
      </c>
      <c r="I15" s="84">
        <f t="shared" ref="I15:Q15" si="4">I16</f>
        <v>0</v>
      </c>
      <c r="J15" s="84">
        <f t="shared" si="4"/>
        <v>0</v>
      </c>
      <c r="K15" s="84">
        <f t="shared" si="4"/>
        <v>0</v>
      </c>
      <c r="L15" s="84">
        <f t="shared" si="4"/>
        <v>0</v>
      </c>
      <c r="M15" s="84">
        <f t="shared" si="4"/>
        <v>0</v>
      </c>
      <c r="N15" s="84"/>
      <c r="O15" s="84">
        <f t="shared" si="4"/>
        <v>0</v>
      </c>
      <c r="P15" s="84">
        <f t="shared" si="4"/>
        <v>0</v>
      </c>
      <c r="Q15" s="84">
        <f t="shared" si="4"/>
        <v>0</v>
      </c>
      <c r="R15" s="162"/>
      <c r="S15" s="88"/>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89"/>
      <c r="GC15" s="89"/>
      <c r="GD15" s="89"/>
      <c r="GE15" s="89"/>
      <c r="GF15" s="89"/>
      <c r="GG15" s="89"/>
      <c r="GH15" s="89"/>
      <c r="GI15" s="89"/>
      <c r="GJ15" s="89"/>
      <c r="GK15" s="89"/>
      <c r="GL15" s="89"/>
      <c r="GM15" s="89"/>
      <c r="GN15" s="89"/>
      <c r="GO15" s="89"/>
      <c r="GP15" s="89"/>
      <c r="GQ15" s="89"/>
      <c r="GR15" s="89"/>
      <c r="GS15" s="89"/>
      <c r="GT15" s="89"/>
      <c r="GU15" s="89"/>
      <c r="GV15" s="89"/>
      <c r="GW15" s="89"/>
      <c r="GX15" s="89"/>
      <c r="GY15" s="89"/>
      <c r="GZ15" s="89"/>
      <c r="HA15" s="89"/>
      <c r="HB15" s="89"/>
      <c r="HC15" s="89"/>
      <c r="HD15" s="89"/>
      <c r="HE15" s="89"/>
      <c r="HF15" s="89"/>
      <c r="HG15" s="89"/>
      <c r="HH15" s="89"/>
      <c r="HI15" s="89"/>
      <c r="HJ15" s="89"/>
      <c r="HK15" s="89"/>
      <c r="HL15" s="89"/>
      <c r="HM15" s="89"/>
      <c r="HN15" s="89"/>
      <c r="HO15" s="89"/>
      <c r="HP15" s="89"/>
      <c r="HQ15" s="89"/>
      <c r="HR15" s="89"/>
    </row>
    <row r="16" spans="1:226" ht="45.75" hidden="1" customHeight="1">
      <c r="A16" s="93">
        <v>1</v>
      </c>
      <c r="B16" s="94" t="s">
        <v>109</v>
      </c>
      <c r="C16" s="93" t="s">
        <v>162</v>
      </c>
      <c r="D16" s="85">
        <v>95852.474000000002</v>
      </c>
      <c r="E16" s="85">
        <v>65852.474000000002</v>
      </c>
      <c r="F16" s="85">
        <v>17480.564200000008</v>
      </c>
      <c r="G16" s="85"/>
      <c r="H16" s="85">
        <v>17481</v>
      </c>
      <c r="I16" s="85"/>
      <c r="J16" s="164">
        <v>0</v>
      </c>
      <c r="K16" s="164">
        <v>0</v>
      </c>
      <c r="L16" s="161"/>
      <c r="M16" s="163"/>
      <c r="N16" s="163"/>
      <c r="O16" s="163"/>
      <c r="P16" s="164">
        <v>0</v>
      </c>
      <c r="Q16" s="164">
        <v>0</v>
      </c>
      <c r="R16" s="161"/>
      <c r="S16" s="165"/>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row>
    <row r="17" spans="1:226" s="97" customFormat="1" ht="37.5" customHeight="1">
      <c r="A17" s="91" t="s">
        <v>93</v>
      </c>
      <c r="B17" s="92" t="s">
        <v>110</v>
      </c>
      <c r="C17" s="91"/>
      <c r="D17" s="84">
        <f t="shared" ref="D17:J17" si="5">D18+D29</f>
        <v>326280.93599999999</v>
      </c>
      <c r="E17" s="84">
        <f t="shared" si="5"/>
        <v>326280.93599999999</v>
      </c>
      <c r="F17" s="84">
        <f t="shared" si="5"/>
        <v>197542.361599</v>
      </c>
      <c r="G17" s="84">
        <f t="shared" si="5"/>
        <v>0</v>
      </c>
      <c r="H17" s="84">
        <f t="shared" si="5"/>
        <v>197542</v>
      </c>
      <c r="I17" s="84">
        <f t="shared" si="5"/>
        <v>0</v>
      </c>
      <c r="J17" s="84">
        <f t="shared" si="5"/>
        <v>249164</v>
      </c>
      <c r="K17" s="84">
        <f>K18+K29</f>
        <v>249164</v>
      </c>
      <c r="L17" s="84">
        <f t="shared" ref="L17:Q17" si="6">L18+L29</f>
        <v>0</v>
      </c>
      <c r="M17" s="84">
        <f t="shared" si="6"/>
        <v>0</v>
      </c>
      <c r="N17" s="84">
        <f t="shared" si="6"/>
        <v>4517</v>
      </c>
      <c r="O17" s="84">
        <f t="shared" si="6"/>
        <v>71351</v>
      </c>
      <c r="P17" s="84">
        <f t="shared" si="6"/>
        <v>182330</v>
      </c>
      <c r="Q17" s="84">
        <f t="shared" si="6"/>
        <v>182330</v>
      </c>
      <c r="R17" s="162"/>
      <c r="S17" s="155"/>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row>
    <row r="18" spans="1:226" s="99" customFormat="1" ht="32.25" customHeight="1">
      <c r="A18" s="95"/>
      <c r="B18" s="96" t="s">
        <v>111</v>
      </c>
      <c r="C18" s="166"/>
      <c r="D18" s="86">
        <f t="shared" ref="D18:J18" si="7">SUM(D19:D28)</f>
        <v>121486.88899999998</v>
      </c>
      <c r="E18" s="86">
        <f t="shared" si="7"/>
        <v>121486.88899999998</v>
      </c>
      <c r="F18" s="86">
        <f t="shared" si="7"/>
        <v>86573</v>
      </c>
      <c r="G18" s="86">
        <f t="shared" si="7"/>
        <v>0</v>
      </c>
      <c r="H18" s="86">
        <f t="shared" si="7"/>
        <v>86573</v>
      </c>
      <c r="I18" s="86">
        <f t="shared" si="7"/>
        <v>0</v>
      </c>
      <c r="J18" s="86">
        <f t="shared" si="7"/>
        <v>87411</v>
      </c>
      <c r="K18" s="86">
        <f>SUM(K19:K28)</f>
        <v>87411</v>
      </c>
      <c r="L18" s="86">
        <f t="shared" ref="L18:O18" si="8">SUM(L19:L28)</f>
        <v>0</v>
      </c>
      <c r="M18" s="86">
        <f t="shared" si="8"/>
        <v>0</v>
      </c>
      <c r="N18" s="86">
        <f t="shared" si="8"/>
        <v>4517</v>
      </c>
      <c r="O18" s="86">
        <f t="shared" si="8"/>
        <v>56965</v>
      </c>
      <c r="P18" s="86">
        <f>SUM(P19:P28)</f>
        <v>34963</v>
      </c>
      <c r="Q18" s="86">
        <f>SUM(Q19:Q28)</f>
        <v>34963</v>
      </c>
      <c r="R18" s="167"/>
      <c r="S18" s="168"/>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c r="CD18" s="100"/>
      <c r="CE18" s="100"/>
      <c r="CF18" s="100"/>
      <c r="CG18" s="100"/>
      <c r="CH18" s="100"/>
      <c r="CI18" s="100"/>
      <c r="CJ18" s="100"/>
      <c r="CK18" s="100"/>
      <c r="CL18" s="100"/>
      <c r="CM18" s="100"/>
      <c r="CN18" s="100"/>
      <c r="CO18" s="100"/>
      <c r="CP18" s="100"/>
      <c r="CQ18" s="100"/>
      <c r="CR18" s="100"/>
      <c r="CS18" s="100"/>
      <c r="CT18" s="100"/>
      <c r="CU18" s="100"/>
      <c r="CV18" s="100"/>
      <c r="CW18" s="100"/>
      <c r="CX18" s="100"/>
      <c r="CY18" s="100"/>
      <c r="CZ18" s="100"/>
      <c r="DA18" s="100"/>
      <c r="DB18" s="100"/>
      <c r="DC18" s="100"/>
      <c r="DD18" s="100"/>
      <c r="DE18" s="100"/>
      <c r="DF18" s="100"/>
      <c r="DG18" s="100"/>
      <c r="DH18" s="100"/>
      <c r="DI18" s="100"/>
      <c r="DJ18" s="100"/>
      <c r="DK18" s="100"/>
      <c r="DL18" s="100"/>
      <c r="DM18" s="100"/>
      <c r="DN18" s="100"/>
      <c r="DO18" s="100"/>
      <c r="DP18" s="100"/>
      <c r="DQ18" s="100"/>
      <c r="DR18" s="100"/>
      <c r="DS18" s="100"/>
      <c r="DT18" s="100"/>
      <c r="DU18" s="100"/>
      <c r="DV18" s="100"/>
      <c r="DW18" s="100"/>
      <c r="DX18" s="100"/>
      <c r="DY18" s="100"/>
      <c r="DZ18" s="100"/>
      <c r="EA18" s="100"/>
      <c r="EB18" s="100"/>
      <c r="EC18" s="100"/>
      <c r="ED18" s="100"/>
      <c r="EE18" s="100"/>
      <c r="EF18" s="100"/>
      <c r="EG18" s="100"/>
      <c r="EH18" s="100"/>
      <c r="EI18" s="100"/>
      <c r="EJ18" s="100"/>
      <c r="EK18" s="100"/>
      <c r="EL18" s="100"/>
      <c r="EM18" s="100"/>
      <c r="EN18" s="100"/>
      <c r="EO18" s="100"/>
      <c r="EP18" s="100"/>
      <c r="EQ18" s="100"/>
      <c r="ER18" s="100"/>
      <c r="ES18" s="100"/>
      <c r="ET18" s="100"/>
      <c r="EU18" s="100"/>
      <c r="EV18" s="100"/>
      <c r="EW18" s="100"/>
      <c r="EX18" s="100"/>
      <c r="EY18" s="100"/>
      <c r="EZ18" s="100"/>
      <c r="FA18" s="100"/>
      <c r="FB18" s="100"/>
      <c r="FC18" s="100"/>
      <c r="FD18" s="100"/>
      <c r="FE18" s="100"/>
      <c r="FF18" s="100"/>
      <c r="FG18" s="100"/>
      <c r="FH18" s="100"/>
      <c r="FI18" s="100"/>
      <c r="FJ18" s="100"/>
      <c r="FK18" s="100"/>
      <c r="FL18" s="100"/>
      <c r="FM18" s="100"/>
      <c r="FN18" s="100"/>
      <c r="FO18" s="100"/>
      <c r="FP18" s="100"/>
      <c r="FQ18" s="100"/>
      <c r="FR18" s="100"/>
      <c r="FS18" s="100"/>
      <c r="FT18" s="100"/>
      <c r="FU18" s="100"/>
      <c r="FV18" s="100"/>
      <c r="FW18" s="100"/>
      <c r="FX18" s="100"/>
      <c r="FY18" s="100"/>
      <c r="FZ18" s="100"/>
      <c r="GA18" s="100"/>
      <c r="GB18" s="100"/>
      <c r="GC18" s="100"/>
      <c r="GD18" s="100"/>
      <c r="GE18" s="100"/>
      <c r="GF18" s="100"/>
      <c r="GG18" s="100"/>
      <c r="GH18" s="100"/>
      <c r="GI18" s="100"/>
      <c r="GJ18" s="100"/>
      <c r="GK18" s="100"/>
      <c r="GL18" s="100"/>
      <c r="GM18" s="100"/>
      <c r="GN18" s="100"/>
      <c r="GO18" s="100"/>
      <c r="GP18" s="100"/>
      <c r="GQ18" s="100"/>
      <c r="GR18" s="100"/>
      <c r="GS18" s="100"/>
      <c r="GT18" s="100"/>
      <c r="GU18" s="100"/>
      <c r="GV18" s="100"/>
      <c r="GW18" s="100"/>
      <c r="GX18" s="100"/>
      <c r="GY18" s="100"/>
      <c r="GZ18" s="100"/>
      <c r="HA18" s="100"/>
      <c r="HB18" s="100"/>
      <c r="HC18" s="100"/>
      <c r="HD18" s="100"/>
      <c r="HE18" s="100"/>
      <c r="HF18" s="100"/>
      <c r="HG18" s="100"/>
      <c r="HH18" s="100"/>
      <c r="HI18" s="100"/>
      <c r="HJ18" s="100"/>
      <c r="HK18" s="100"/>
      <c r="HL18" s="100"/>
      <c r="HM18" s="100"/>
      <c r="HN18" s="100"/>
      <c r="HO18" s="100"/>
      <c r="HP18" s="100"/>
      <c r="HQ18" s="100"/>
      <c r="HR18" s="100"/>
    </row>
    <row r="19" spans="1:226" ht="43.5" customHeight="1">
      <c r="A19" s="93">
        <v>1</v>
      </c>
      <c r="B19" s="94" t="s">
        <v>112</v>
      </c>
      <c r="C19" s="93" t="s">
        <v>163</v>
      </c>
      <c r="D19" s="85">
        <v>17076.595000000001</v>
      </c>
      <c r="E19" s="85">
        <v>17076.595000000001</v>
      </c>
      <c r="F19" s="85">
        <f>H19</f>
        <v>7524</v>
      </c>
      <c r="G19" s="85"/>
      <c r="H19" s="85">
        <v>7524</v>
      </c>
      <c r="I19" s="85"/>
      <c r="J19" s="164">
        <v>7524</v>
      </c>
      <c r="K19" s="164">
        <f>J19</f>
        <v>7524</v>
      </c>
      <c r="L19" s="161"/>
      <c r="M19" s="163"/>
      <c r="N19" s="163">
        <v>4517</v>
      </c>
      <c r="O19" s="163"/>
      <c r="P19" s="164">
        <f>K19+N19</f>
        <v>12041</v>
      </c>
      <c r="Q19" s="164">
        <f>P19</f>
        <v>12041</v>
      </c>
      <c r="R19" s="161"/>
      <c r="S19" s="165"/>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c r="FA19" s="98"/>
      <c r="FB19" s="98"/>
      <c r="FC19" s="98"/>
      <c r="FD19" s="98"/>
      <c r="FE19" s="98"/>
      <c r="FF19" s="98"/>
      <c r="FG19" s="98"/>
      <c r="FH19" s="98"/>
      <c r="FI19" s="98"/>
      <c r="FJ19" s="98"/>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row>
    <row r="20" spans="1:226" ht="43.5" customHeight="1">
      <c r="A20" s="93">
        <v>2</v>
      </c>
      <c r="B20" s="94" t="s">
        <v>113</v>
      </c>
      <c r="C20" s="93" t="s">
        <v>164</v>
      </c>
      <c r="D20" s="85">
        <v>32695.909</v>
      </c>
      <c r="E20" s="85">
        <v>32695.909</v>
      </c>
      <c r="F20" s="85">
        <f t="shared" ref="F20:F23" si="9">H20</f>
        <v>22250</v>
      </c>
      <c r="G20" s="85"/>
      <c r="H20" s="85">
        <v>22250</v>
      </c>
      <c r="I20" s="85"/>
      <c r="J20" s="164">
        <v>22250</v>
      </c>
      <c r="K20" s="164">
        <f t="shared" ref="K20:K28" si="10">J20</f>
        <v>22250</v>
      </c>
      <c r="L20" s="161"/>
      <c r="M20" s="163"/>
      <c r="N20" s="163"/>
      <c r="O20" s="163">
        <f>K20-P20</f>
        <v>3548</v>
      </c>
      <c r="P20" s="164">
        <v>18702</v>
      </c>
      <c r="Q20" s="164">
        <v>18702</v>
      </c>
      <c r="R20" s="161"/>
      <c r="S20" s="165"/>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row>
    <row r="21" spans="1:226" ht="61.5" customHeight="1">
      <c r="A21" s="93">
        <v>3</v>
      </c>
      <c r="B21" s="94" t="s">
        <v>114</v>
      </c>
      <c r="C21" s="93" t="s">
        <v>165</v>
      </c>
      <c r="D21" s="85">
        <v>2148.4470000000001</v>
      </c>
      <c r="E21" s="85">
        <v>2148.4470000000001</v>
      </c>
      <c r="F21" s="85">
        <f t="shared" si="9"/>
        <v>299</v>
      </c>
      <c r="G21" s="85"/>
      <c r="H21" s="85">
        <v>299</v>
      </c>
      <c r="I21" s="85"/>
      <c r="J21" s="164">
        <v>299</v>
      </c>
      <c r="K21" s="164">
        <f t="shared" si="10"/>
        <v>299</v>
      </c>
      <c r="L21" s="161"/>
      <c r="M21" s="163"/>
      <c r="N21" s="163"/>
      <c r="O21" s="163"/>
      <c r="P21" s="164">
        <v>299</v>
      </c>
      <c r="Q21" s="164">
        <v>299</v>
      </c>
      <c r="R21" s="161"/>
      <c r="S21" s="165"/>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c r="FA21" s="98"/>
      <c r="FB21" s="98"/>
      <c r="FC21" s="98"/>
      <c r="FD21" s="98"/>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row>
    <row r="22" spans="1:226" ht="54.75" hidden="1" customHeight="1">
      <c r="A22" s="93">
        <v>4</v>
      </c>
      <c r="B22" s="94" t="s">
        <v>115</v>
      </c>
      <c r="C22" s="169" t="s">
        <v>166</v>
      </c>
      <c r="D22" s="85">
        <v>1600</v>
      </c>
      <c r="E22" s="85">
        <v>1600</v>
      </c>
      <c r="F22" s="85">
        <f t="shared" si="9"/>
        <v>700</v>
      </c>
      <c r="G22" s="85"/>
      <c r="H22" s="85">
        <v>700</v>
      </c>
      <c r="I22" s="85"/>
      <c r="J22" s="164">
        <v>0</v>
      </c>
      <c r="K22" s="164">
        <f t="shared" si="10"/>
        <v>0</v>
      </c>
      <c r="L22" s="161"/>
      <c r="M22" s="163"/>
      <c r="N22" s="163"/>
      <c r="O22" s="163"/>
      <c r="P22" s="164">
        <v>0</v>
      </c>
      <c r="Q22" s="164">
        <f t="shared" ref="Q22:Q28" si="11">P22</f>
        <v>0</v>
      </c>
      <c r="R22" s="161"/>
      <c r="S22" s="165"/>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8"/>
      <c r="EY22" s="98"/>
      <c r="EZ22" s="98"/>
      <c r="FA22" s="98"/>
      <c r="FB22" s="98"/>
      <c r="FC22" s="98"/>
      <c r="FD22" s="98"/>
      <c r="FE22" s="98"/>
      <c r="FF22" s="98"/>
      <c r="FG22" s="98"/>
      <c r="FH22" s="98"/>
      <c r="FI22" s="98"/>
      <c r="FJ22" s="98"/>
      <c r="FK22" s="98"/>
      <c r="FL22" s="98"/>
      <c r="FM22" s="98"/>
      <c r="FN22" s="98"/>
      <c r="FO22" s="98"/>
      <c r="FP22" s="98"/>
      <c r="FQ22" s="98"/>
      <c r="FR22" s="98"/>
      <c r="FS22" s="98"/>
      <c r="FT22" s="98"/>
      <c r="FU22" s="98"/>
      <c r="FV22" s="98"/>
      <c r="FW22" s="98"/>
      <c r="FX22" s="98"/>
      <c r="FY22" s="98"/>
      <c r="FZ22" s="98"/>
      <c r="GA22" s="98"/>
      <c r="GB22" s="98"/>
      <c r="GC22" s="98"/>
      <c r="GD22" s="98"/>
      <c r="GE22" s="98"/>
      <c r="GF22" s="98"/>
      <c r="GG22" s="98"/>
      <c r="GH22" s="98"/>
      <c r="GI22" s="98"/>
      <c r="GJ22" s="98"/>
      <c r="GK22" s="98"/>
      <c r="GL22" s="98"/>
      <c r="GM22" s="98"/>
      <c r="GN22" s="98"/>
      <c r="GO22" s="98"/>
      <c r="GP22" s="98"/>
      <c r="GQ22" s="98"/>
      <c r="GR22" s="98"/>
      <c r="GS22" s="98"/>
      <c r="GT22" s="98"/>
      <c r="GU22" s="98"/>
      <c r="GV22" s="98"/>
      <c r="GW22" s="98"/>
      <c r="GX22" s="98"/>
      <c r="GY22" s="98"/>
      <c r="GZ22" s="98"/>
      <c r="HA22" s="98"/>
      <c r="HB22" s="98"/>
      <c r="HC22" s="98"/>
      <c r="HD22" s="98"/>
      <c r="HE22" s="98"/>
      <c r="HF22" s="98"/>
      <c r="HG22" s="98"/>
      <c r="HH22" s="98"/>
      <c r="HI22" s="98"/>
      <c r="HJ22" s="98"/>
      <c r="HK22" s="98"/>
      <c r="HL22" s="98"/>
      <c r="HM22" s="98"/>
      <c r="HN22" s="98"/>
      <c r="HO22" s="98"/>
      <c r="HP22" s="98"/>
      <c r="HQ22" s="98"/>
      <c r="HR22" s="98"/>
    </row>
    <row r="23" spans="1:226" ht="63.95" customHeight="1">
      <c r="A23" s="93">
        <v>4</v>
      </c>
      <c r="B23" s="94" t="s">
        <v>116</v>
      </c>
      <c r="C23" s="93" t="s">
        <v>167</v>
      </c>
      <c r="D23" s="85">
        <v>3397.31</v>
      </c>
      <c r="E23" s="85">
        <v>3397.31</v>
      </c>
      <c r="F23" s="85">
        <f t="shared" si="9"/>
        <v>2800</v>
      </c>
      <c r="G23" s="85"/>
      <c r="H23" s="85">
        <v>2800</v>
      </c>
      <c r="I23" s="85"/>
      <c r="J23" s="164">
        <v>2698</v>
      </c>
      <c r="K23" s="164">
        <f t="shared" si="10"/>
        <v>2698</v>
      </c>
      <c r="L23" s="161"/>
      <c r="M23" s="163"/>
      <c r="N23" s="163"/>
      <c r="O23" s="163">
        <f>K23-P23</f>
        <v>230</v>
      </c>
      <c r="P23" s="164">
        <v>2468</v>
      </c>
      <c r="Q23" s="164">
        <v>2468</v>
      </c>
      <c r="R23" s="161"/>
      <c r="S23" s="165"/>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c r="CG23" s="98"/>
      <c r="CH23" s="98"/>
      <c r="CI23" s="98"/>
      <c r="CJ23" s="98"/>
      <c r="CK23" s="98"/>
      <c r="CL23" s="98"/>
      <c r="CM23" s="98"/>
      <c r="CN23" s="98"/>
      <c r="CO23" s="98"/>
      <c r="CP23" s="98"/>
      <c r="CQ23" s="98"/>
      <c r="CR23" s="98"/>
      <c r="CS23" s="98"/>
      <c r="CT23" s="98"/>
      <c r="CU23" s="98"/>
      <c r="CV23" s="98"/>
      <c r="CW23" s="98"/>
      <c r="CX23" s="98"/>
      <c r="CY23" s="98"/>
      <c r="CZ23" s="98"/>
      <c r="DA23" s="98"/>
      <c r="DB23" s="98"/>
      <c r="DC23" s="98"/>
      <c r="DD23" s="98"/>
      <c r="DE23" s="98"/>
      <c r="DF23" s="98"/>
      <c r="DG23" s="98"/>
      <c r="DH23" s="98"/>
      <c r="DI23" s="98"/>
      <c r="DJ23" s="98"/>
      <c r="DK23" s="98"/>
      <c r="DL23" s="98"/>
      <c r="DM23" s="98"/>
      <c r="DN23" s="98"/>
      <c r="DO23" s="98"/>
      <c r="DP23" s="98"/>
      <c r="DQ23" s="98"/>
      <c r="DR23" s="98"/>
      <c r="DS23" s="98"/>
      <c r="DT23" s="98"/>
      <c r="DU23" s="98"/>
      <c r="DV23" s="98"/>
      <c r="DW23" s="98"/>
      <c r="DX23" s="98"/>
      <c r="DY23" s="98"/>
      <c r="DZ23" s="98"/>
      <c r="EA23" s="98"/>
      <c r="EB23" s="98"/>
      <c r="EC23" s="98"/>
      <c r="ED23" s="98"/>
      <c r="EE23" s="98"/>
      <c r="EF23" s="98"/>
      <c r="EG23" s="98"/>
      <c r="EH23" s="98"/>
      <c r="EI23" s="98"/>
      <c r="EJ23" s="98"/>
      <c r="EK23" s="98"/>
      <c r="EL23" s="98"/>
      <c r="EM23" s="98"/>
      <c r="EN23" s="98"/>
      <c r="EO23" s="98"/>
      <c r="EP23" s="98"/>
      <c r="EQ23" s="98"/>
      <c r="ER23" s="98"/>
      <c r="ES23" s="98"/>
      <c r="ET23" s="98"/>
      <c r="EU23" s="98"/>
      <c r="EV23" s="98"/>
      <c r="EW23" s="98"/>
      <c r="EX23" s="98"/>
      <c r="EY23" s="98"/>
      <c r="EZ23" s="98"/>
      <c r="FA23" s="98"/>
      <c r="FB23" s="98"/>
      <c r="FC23" s="98"/>
      <c r="FD23" s="98"/>
      <c r="FE23" s="98"/>
      <c r="FF23" s="98"/>
      <c r="FG23" s="98"/>
      <c r="FH23" s="98"/>
      <c r="FI23" s="98"/>
      <c r="FJ23" s="98"/>
      <c r="FK23" s="98"/>
      <c r="FL23" s="98"/>
      <c r="FM23" s="98"/>
      <c r="FN23" s="98"/>
      <c r="FO23" s="98"/>
      <c r="FP23" s="98"/>
      <c r="FQ23" s="98"/>
      <c r="FR23" s="98"/>
      <c r="FS23" s="98"/>
      <c r="FT23" s="98"/>
      <c r="FU23" s="98"/>
      <c r="FV23" s="98"/>
      <c r="FW23" s="98"/>
      <c r="FX23" s="98"/>
      <c r="FY23" s="98"/>
      <c r="FZ23" s="98"/>
      <c r="GA23" s="98"/>
      <c r="GB23" s="98"/>
      <c r="GC23" s="98"/>
      <c r="GD23" s="98"/>
      <c r="GE23" s="98"/>
      <c r="GF23" s="98"/>
      <c r="GG23" s="98"/>
      <c r="GH23" s="98"/>
      <c r="GI23" s="98"/>
      <c r="GJ23" s="98"/>
      <c r="GK23" s="98"/>
      <c r="GL23" s="98"/>
      <c r="GM23" s="98"/>
      <c r="GN23" s="98"/>
      <c r="GO23" s="98"/>
      <c r="GP23" s="98"/>
      <c r="GQ23" s="98"/>
      <c r="GR23" s="98"/>
      <c r="GS23" s="98"/>
      <c r="GT23" s="98"/>
      <c r="GU23" s="98"/>
      <c r="GV23" s="98"/>
      <c r="GW23" s="98"/>
      <c r="GX23" s="98"/>
      <c r="GY23" s="98"/>
      <c r="GZ23" s="98"/>
      <c r="HA23" s="98"/>
      <c r="HB23" s="98"/>
      <c r="HC23" s="98"/>
      <c r="HD23" s="98"/>
      <c r="HE23" s="98"/>
      <c r="HF23" s="98"/>
      <c r="HG23" s="98"/>
      <c r="HH23" s="98"/>
      <c r="HI23" s="98"/>
      <c r="HJ23" s="98"/>
      <c r="HK23" s="98"/>
      <c r="HL23" s="98"/>
      <c r="HM23" s="98"/>
      <c r="HN23" s="98"/>
      <c r="HO23" s="98"/>
      <c r="HP23" s="98"/>
      <c r="HQ23" s="98"/>
      <c r="HR23" s="98"/>
    </row>
    <row r="24" spans="1:226" ht="41.25" customHeight="1">
      <c r="A24" s="93">
        <v>5</v>
      </c>
      <c r="B24" s="94" t="s">
        <v>129</v>
      </c>
      <c r="C24" s="93" t="s">
        <v>168</v>
      </c>
      <c r="D24" s="85">
        <v>34817.75</v>
      </c>
      <c r="E24" s="85">
        <v>34817.75</v>
      </c>
      <c r="F24" s="85">
        <v>34000</v>
      </c>
      <c r="G24" s="85"/>
      <c r="H24" s="85">
        <v>34000</v>
      </c>
      <c r="I24" s="85"/>
      <c r="J24" s="164">
        <v>34000</v>
      </c>
      <c r="K24" s="164">
        <f t="shared" si="10"/>
        <v>34000</v>
      </c>
      <c r="L24" s="161"/>
      <c r="M24" s="163"/>
      <c r="N24" s="163"/>
      <c r="O24" s="163">
        <f>K24</f>
        <v>34000</v>
      </c>
      <c r="P24" s="164">
        <v>0</v>
      </c>
      <c r="Q24" s="164">
        <v>0</v>
      </c>
      <c r="R24" s="161"/>
      <c r="S24" s="165"/>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98"/>
      <c r="CT24" s="98"/>
      <c r="CU24" s="98"/>
      <c r="CV24" s="98"/>
      <c r="CW24" s="98"/>
      <c r="CX24" s="98"/>
      <c r="CY24" s="98"/>
      <c r="CZ24" s="98"/>
      <c r="DA24" s="98"/>
      <c r="DB24" s="98"/>
      <c r="DC24" s="98"/>
      <c r="DD24" s="98"/>
      <c r="DE24" s="98"/>
      <c r="DF24" s="98"/>
      <c r="DG24" s="98"/>
      <c r="DH24" s="98"/>
      <c r="DI24" s="98"/>
      <c r="DJ24" s="98"/>
      <c r="DK24" s="98"/>
      <c r="DL24" s="98"/>
      <c r="DM24" s="98"/>
      <c r="DN24" s="98"/>
      <c r="DO24" s="98"/>
      <c r="DP24" s="98"/>
      <c r="DQ24" s="98"/>
      <c r="DR24" s="98"/>
      <c r="DS24" s="98"/>
      <c r="DT24" s="98"/>
      <c r="DU24" s="98"/>
      <c r="DV24" s="98"/>
      <c r="DW24" s="98"/>
      <c r="DX24" s="98"/>
      <c r="DY24" s="98"/>
      <c r="DZ24" s="98"/>
      <c r="EA24" s="98"/>
      <c r="EB24" s="98"/>
      <c r="EC24" s="98"/>
      <c r="ED24" s="98"/>
      <c r="EE24" s="98"/>
      <c r="EF24" s="98"/>
      <c r="EG24" s="98"/>
      <c r="EH24" s="98"/>
      <c r="EI24" s="98"/>
      <c r="EJ24" s="98"/>
      <c r="EK24" s="98"/>
      <c r="EL24" s="98"/>
      <c r="EM24" s="98"/>
      <c r="EN24" s="98"/>
      <c r="EO24" s="98"/>
      <c r="EP24" s="98"/>
      <c r="EQ24" s="98"/>
      <c r="ER24" s="98"/>
      <c r="ES24" s="98"/>
      <c r="ET24" s="98"/>
      <c r="EU24" s="98"/>
      <c r="EV24" s="98"/>
      <c r="EW24" s="98"/>
      <c r="EX24" s="98"/>
      <c r="EY24" s="98"/>
      <c r="EZ24" s="98"/>
      <c r="FA24" s="98"/>
      <c r="FB24" s="98"/>
      <c r="FC24" s="98"/>
      <c r="FD24" s="98"/>
      <c r="FE24" s="98"/>
      <c r="FF24" s="98"/>
      <c r="FG24" s="98"/>
      <c r="FH24" s="98"/>
      <c r="FI24" s="98"/>
      <c r="FJ24" s="98"/>
      <c r="FK24" s="98"/>
      <c r="FL24" s="98"/>
      <c r="FM24" s="98"/>
      <c r="FN24" s="98"/>
      <c r="FO24" s="98"/>
      <c r="FP24" s="98"/>
      <c r="FQ24" s="98"/>
      <c r="FR24" s="98"/>
      <c r="FS24" s="98"/>
      <c r="FT24" s="98"/>
      <c r="FU24" s="98"/>
      <c r="FV24" s="98"/>
      <c r="FW24" s="98"/>
      <c r="FX24" s="98"/>
      <c r="FY24" s="98"/>
      <c r="FZ24" s="98"/>
      <c r="GA24" s="98"/>
      <c r="GB24" s="98"/>
      <c r="GC24" s="98"/>
      <c r="GD24" s="98"/>
      <c r="GE24" s="98"/>
      <c r="GF24" s="98"/>
      <c r="GG24" s="98"/>
      <c r="GH24" s="98"/>
      <c r="GI24" s="98"/>
      <c r="GJ24" s="98"/>
      <c r="GK24" s="98"/>
      <c r="GL24" s="98"/>
      <c r="GM24" s="98"/>
      <c r="GN24" s="98"/>
      <c r="GO24" s="98"/>
      <c r="GP24" s="98"/>
      <c r="GQ24" s="98"/>
      <c r="GR24" s="98"/>
      <c r="GS24" s="98"/>
      <c r="GT24" s="98"/>
      <c r="GU24" s="98"/>
      <c r="GV24" s="98"/>
      <c r="GW24" s="98"/>
      <c r="GX24" s="98"/>
      <c r="GY24" s="98"/>
      <c r="GZ24" s="98"/>
      <c r="HA24" s="98"/>
      <c r="HB24" s="98"/>
      <c r="HC24" s="98"/>
      <c r="HD24" s="98"/>
      <c r="HE24" s="98"/>
      <c r="HF24" s="98"/>
      <c r="HG24" s="98"/>
      <c r="HH24" s="98"/>
      <c r="HI24" s="98"/>
      <c r="HJ24" s="98"/>
      <c r="HK24" s="98"/>
      <c r="HL24" s="98"/>
      <c r="HM24" s="98"/>
      <c r="HN24" s="98"/>
      <c r="HO24" s="98"/>
      <c r="HP24" s="98"/>
      <c r="HQ24" s="98"/>
      <c r="HR24" s="98"/>
    </row>
    <row r="25" spans="1:226" ht="41.25" customHeight="1">
      <c r="A25" s="93">
        <v>6</v>
      </c>
      <c r="B25" s="94" t="s">
        <v>130</v>
      </c>
      <c r="C25" s="93" t="s">
        <v>169</v>
      </c>
      <c r="D25" s="85">
        <v>19362.363000000001</v>
      </c>
      <c r="E25" s="85">
        <v>19362.363000000001</v>
      </c>
      <c r="F25" s="85">
        <v>19000</v>
      </c>
      <c r="G25" s="85"/>
      <c r="H25" s="85">
        <v>19000</v>
      </c>
      <c r="I25" s="85"/>
      <c r="J25" s="164">
        <v>19000</v>
      </c>
      <c r="K25" s="164">
        <f t="shared" si="10"/>
        <v>19000</v>
      </c>
      <c r="L25" s="161"/>
      <c r="M25" s="163"/>
      <c r="N25" s="163"/>
      <c r="O25" s="163">
        <f>K25</f>
        <v>19000</v>
      </c>
      <c r="P25" s="164">
        <v>0</v>
      </c>
      <c r="Q25" s="164">
        <v>0</v>
      </c>
      <c r="R25" s="161"/>
      <c r="S25" s="165"/>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98"/>
      <c r="GF25" s="98"/>
      <c r="GG25" s="98"/>
      <c r="GH25" s="98"/>
      <c r="GI25" s="98"/>
      <c r="GJ25" s="98"/>
      <c r="GK25" s="98"/>
      <c r="GL25" s="98"/>
      <c r="GM25" s="98"/>
      <c r="GN25" s="98"/>
      <c r="GO25" s="98"/>
      <c r="GP25" s="98"/>
      <c r="GQ25" s="98"/>
      <c r="GR25" s="98"/>
      <c r="GS25" s="98"/>
      <c r="GT25" s="98"/>
      <c r="GU25" s="98"/>
      <c r="GV25" s="98"/>
      <c r="GW25" s="98"/>
      <c r="GX25" s="98"/>
      <c r="GY25" s="98"/>
      <c r="GZ25" s="98"/>
      <c r="HA25" s="98"/>
      <c r="HB25" s="98"/>
      <c r="HC25" s="98"/>
      <c r="HD25" s="98"/>
      <c r="HE25" s="98"/>
      <c r="HF25" s="98"/>
      <c r="HG25" s="98"/>
      <c r="HH25" s="98"/>
      <c r="HI25" s="98"/>
      <c r="HJ25" s="98"/>
      <c r="HK25" s="98"/>
      <c r="HL25" s="98"/>
      <c r="HM25" s="98"/>
      <c r="HN25" s="98"/>
      <c r="HO25" s="98"/>
      <c r="HP25" s="98"/>
      <c r="HQ25" s="98"/>
      <c r="HR25" s="98"/>
    </row>
    <row r="26" spans="1:226" ht="45.75" customHeight="1">
      <c r="A26" s="93">
        <v>7</v>
      </c>
      <c r="B26" s="94" t="s">
        <v>170</v>
      </c>
      <c r="C26" s="93" t="s">
        <v>171</v>
      </c>
      <c r="D26" s="85">
        <v>2318.306</v>
      </c>
      <c r="E26" s="85">
        <v>2318.306</v>
      </c>
      <c r="F26" s="85"/>
      <c r="G26" s="85"/>
      <c r="H26" s="85"/>
      <c r="I26" s="85"/>
      <c r="J26" s="164">
        <v>20</v>
      </c>
      <c r="K26" s="164">
        <f t="shared" si="10"/>
        <v>20</v>
      </c>
      <c r="L26" s="161"/>
      <c r="M26" s="163"/>
      <c r="N26" s="163"/>
      <c r="O26" s="163">
        <v>8</v>
      </c>
      <c r="P26" s="164">
        <v>12</v>
      </c>
      <c r="Q26" s="164">
        <f t="shared" si="11"/>
        <v>12</v>
      </c>
      <c r="R26" s="161"/>
      <c r="S26" s="165"/>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c r="CG26" s="98"/>
      <c r="CH26" s="98"/>
      <c r="CI26" s="98"/>
      <c r="CJ26" s="98"/>
      <c r="CK26" s="98"/>
      <c r="CL26" s="98"/>
      <c r="CM26" s="98"/>
      <c r="CN26" s="98"/>
      <c r="CO26" s="98"/>
      <c r="CP26" s="98"/>
      <c r="CQ26" s="98"/>
      <c r="CR26" s="98"/>
      <c r="CS26" s="98"/>
      <c r="CT26" s="98"/>
      <c r="CU26" s="98"/>
      <c r="CV26" s="98"/>
      <c r="CW26" s="98"/>
      <c r="CX26" s="98"/>
      <c r="CY26" s="98"/>
      <c r="CZ26" s="98"/>
      <c r="DA26" s="98"/>
      <c r="DB26" s="98"/>
      <c r="DC26" s="98"/>
      <c r="DD26" s="98"/>
      <c r="DE26" s="98"/>
      <c r="DF26" s="98"/>
      <c r="DG26" s="98"/>
      <c r="DH26" s="98"/>
      <c r="DI26" s="98"/>
      <c r="DJ26" s="98"/>
      <c r="DK26" s="98"/>
      <c r="DL26" s="98"/>
      <c r="DM26" s="98"/>
      <c r="DN26" s="98"/>
      <c r="DO26" s="98"/>
      <c r="DP26" s="98"/>
      <c r="DQ26" s="98"/>
      <c r="DR26" s="98"/>
      <c r="DS26" s="98"/>
      <c r="DT26" s="98"/>
      <c r="DU26" s="98"/>
      <c r="DV26" s="98"/>
      <c r="DW26" s="98"/>
      <c r="DX26" s="98"/>
      <c r="DY26" s="98"/>
      <c r="DZ26" s="98"/>
      <c r="EA26" s="98"/>
      <c r="EB26" s="98"/>
      <c r="EC26" s="98"/>
      <c r="ED26" s="98"/>
      <c r="EE26" s="98"/>
      <c r="EF26" s="98"/>
      <c r="EG26" s="98"/>
      <c r="EH26" s="98"/>
      <c r="EI26" s="98"/>
      <c r="EJ26" s="98"/>
      <c r="EK26" s="98"/>
      <c r="EL26" s="98"/>
      <c r="EM26" s="98"/>
      <c r="EN26" s="98"/>
      <c r="EO26" s="98"/>
      <c r="EP26" s="98"/>
      <c r="EQ26" s="98"/>
      <c r="ER26" s="98"/>
      <c r="ES26" s="98"/>
      <c r="ET26" s="98"/>
      <c r="EU26" s="98"/>
      <c r="EV26" s="98"/>
      <c r="EW26" s="98"/>
      <c r="EX26" s="98"/>
      <c r="EY26" s="98"/>
      <c r="EZ26" s="98"/>
      <c r="FA26" s="98"/>
      <c r="FB26" s="98"/>
      <c r="FC26" s="98"/>
      <c r="FD26" s="98"/>
      <c r="FE26" s="98"/>
      <c r="FF26" s="98"/>
      <c r="FG26" s="98"/>
      <c r="FH26" s="98"/>
      <c r="FI26" s="98"/>
      <c r="FJ26" s="98"/>
      <c r="FK26" s="98"/>
      <c r="FL26" s="98"/>
      <c r="FM26" s="98"/>
      <c r="FN26" s="98"/>
      <c r="FO26" s="98"/>
      <c r="FP26" s="98"/>
      <c r="FQ26" s="98"/>
      <c r="FR26" s="98"/>
      <c r="FS26" s="98"/>
      <c r="FT26" s="98"/>
      <c r="FU26" s="98"/>
      <c r="FV26" s="98"/>
      <c r="FW26" s="98"/>
      <c r="FX26" s="98"/>
      <c r="FY26" s="98"/>
      <c r="FZ26" s="98"/>
      <c r="GA26" s="98"/>
      <c r="GB26" s="98"/>
      <c r="GC26" s="98"/>
      <c r="GD26" s="98"/>
      <c r="GE26" s="98"/>
      <c r="GF26" s="98"/>
      <c r="GG26" s="98"/>
      <c r="GH26" s="98"/>
      <c r="GI26" s="98"/>
      <c r="GJ26" s="98"/>
      <c r="GK26" s="98"/>
      <c r="GL26" s="98"/>
      <c r="GM26" s="98"/>
      <c r="GN26" s="98"/>
      <c r="GO26" s="98"/>
      <c r="GP26" s="98"/>
      <c r="GQ26" s="98"/>
      <c r="GR26" s="98"/>
      <c r="GS26" s="98"/>
      <c r="GT26" s="98"/>
      <c r="GU26" s="98"/>
      <c r="GV26" s="98"/>
      <c r="GW26" s="98"/>
      <c r="GX26" s="98"/>
      <c r="GY26" s="98"/>
      <c r="GZ26" s="98"/>
      <c r="HA26" s="98"/>
      <c r="HB26" s="98"/>
      <c r="HC26" s="98"/>
      <c r="HD26" s="98"/>
      <c r="HE26" s="98"/>
      <c r="HF26" s="98"/>
      <c r="HG26" s="98"/>
      <c r="HH26" s="98"/>
      <c r="HI26" s="98"/>
      <c r="HJ26" s="98"/>
      <c r="HK26" s="98"/>
      <c r="HL26" s="98"/>
      <c r="HM26" s="98"/>
      <c r="HN26" s="98"/>
      <c r="HO26" s="98"/>
      <c r="HP26" s="98"/>
      <c r="HQ26" s="98"/>
      <c r="HR26" s="98"/>
    </row>
    <row r="27" spans="1:226" ht="45.75" customHeight="1">
      <c r="A27" s="93">
        <v>8</v>
      </c>
      <c r="B27" s="94" t="s">
        <v>172</v>
      </c>
      <c r="C27" s="93" t="s">
        <v>173</v>
      </c>
      <c r="D27" s="85">
        <v>2136.6350000000002</v>
      </c>
      <c r="E27" s="85">
        <v>2136.6350000000002</v>
      </c>
      <c r="F27" s="85"/>
      <c r="G27" s="85"/>
      <c r="H27" s="85"/>
      <c r="I27" s="85"/>
      <c r="J27" s="164">
        <v>20</v>
      </c>
      <c r="K27" s="164">
        <f t="shared" si="10"/>
        <v>20</v>
      </c>
      <c r="L27" s="161"/>
      <c r="M27" s="163"/>
      <c r="N27" s="163"/>
      <c r="O27" s="163">
        <v>8</v>
      </c>
      <c r="P27" s="164">
        <v>12</v>
      </c>
      <c r="Q27" s="164">
        <f t="shared" si="11"/>
        <v>12</v>
      </c>
      <c r="R27" s="161"/>
      <c r="S27" s="165"/>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c r="CG27" s="98"/>
      <c r="CH27" s="98"/>
      <c r="CI27" s="98"/>
      <c r="CJ27" s="98"/>
      <c r="CK27" s="98"/>
      <c r="CL27" s="98"/>
      <c r="CM27" s="98"/>
      <c r="CN27" s="98"/>
      <c r="CO27" s="98"/>
      <c r="CP27" s="98"/>
      <c r="CQ27" s="98"/>
      <c r="CR27" s="98"/>
      <c r="CS27" s="98"/>
      <c r="CT27" s="98"/>
      <c r="CU27" s="98"/>
      <c r="CV27" s="98"/>
      <c r="CW27" s="98"/>
      <c r="CX27" s="98"/>
      <c r="CY27" s="98"/>
      <c r="CZ27" s="98"/>
      <c r="DA27" s="98"/>
      <c r="DB27" s="98"/>
      <c r="DC27" s="98"/>
      <c r="DD27" s="98"/>
      <c r="DE27" s="98"/>
      <c r="DF27" s="98"/>
      <c r="DG27" s="98"/>
      <c r="DH27" s="98"/>
      <c r="DI27" s="98"/>
      <c r="DJ27" s="98"/>
      <c r="DK27" s="98"/>
      <c r="DL27" s="98"/>
      <c r="DM27" s="98"/>
      <c r="DN27" s="98"/>
      <c r="DO27" s="98"/>
      <c r="DP27" s="98"/>
      <c r="DQ27" s="98"/>
      <c r="DR27" s="98"/>
      <c r="DS27" s="98"/>
      <c r="DT27" s="98"/>
      <c r="DU27" s="98"/>
      <c r="DV27" s="98"/>
      <c r="DW27" s="98"/>
      <c r="DX27" s="98"/>
      <c r="DY27" s="98"/>
      <c r="DZ27" s="98"/>
      <c r="EA27" s="98"/>
      <c r="EB27" s="98"/>
      <c r="EC27" s="98"/>
      <c r="ED27" s="98"/>
      <c r="EE27" s="98"/>
      <c r="EF27" s="98"/>
      <c r="EG27" s="98"/>
      <c r="EH27" s="98"/>
      <c r="EI27" s="98"/>
      <c r="EJ27" s="98"/>
      <c r="EK27" s="98"/>
      <c r="EL27" s="98"/>
      <c r="EM27" s="98"/>
      <c r="EN27" s="98"/>
      <c r="EO27" s="98"/>
      <c r="EP27" s="98"/>
      <c r="EQ27" s="98"/>
      <c r="ER27" s="98"/>
      <c r="ES27" s="98"/>
      <c r="ET27" s="98"/>
      <c r="EU27" s="98"/>
      <c r="EV27" s="98"/>
      <c r="EW27" s="98"/>
      <c r="EX27" s="98"/>
      <c r="EY27" s="98"/>
      <c r="EZ27" s="98"/>
      <c r="FA27" s="98"/>
      <c r="FB27" s="98"/>
      <c r="FC27" s="98"/>
      <c r="FD27" s="98"/>
      <c r="FE27" s="98"/>
      <c r="FF27" s="98"/>
      <c r="FG27" s="98"/>
      <c r="FH27" s="98"/>
      <c r="FI27" s="98"/>
      <c r="FJ27" s="98"/>
      <c r="FK27" s="98"/>
      <c r="FL27" s="98"/>
      <c r="FM27" s="98"/>
      <c r="FN27" s="98"/>
      <c r="FO27" s="98"/>
      <c r="FP27" s="98"/>
      <c r="FQ27" s="98"/>
      <c r="FR27" s="98"/>
      <c r="FS27" s="98"/>
      <c r="FT27" s="98"/>
      <c r="FU27" s="98"/>
      <c r="FV27" s="98"/>
      <c r="FW27" s="98"/>
      <c r="FX27" s="98"/>
      <c r="FY27" s="98"/>
      <c r="FZ27" s="98"/>
      <c r="GA27" s="98"/>
      <c r="GB27" s="98"/>
      <c r="GC27" s="98"/>
      <c r="GD27" s="98"/>
      <c r="GE27" s="98"/>
      <c r="GF27" s="98"/>
      <c r="GG27" s="98"/>
      <c r="GH27" s="98"/>
      <c r="GI27" s="98"/>
      <c r="GJ27" s="98"/>
      <c r="GK27" s="98"/>
      <c r="GL27" s="98"/>
      <c r="GM27" s="98"/>
      <c r="GN27" s="98"/>
      <c r="GO27" s="98"/>
      <c r="GP27" s="98"/>
      <c r="GQ27" s="98"/>
      <c r="GR27" s="98"/>
      <c r="GS27" s="98"/>
      <c r="GT27" s="98"/>
      <c r="GU27" s="98"/>
      <c r="GV27" s="98"/>
      <c r="GW27" s="98"/>
      <c r="GX27" s="98"/>
      <c r="GY27" s="98"/>
      <c r="GZ27" s="98"/>
      <c r="HA27" s="98"/>
      <c r="HB27" s="98"/>
      <c r="HC27" s="98"/>
      <c r="HD27" s="98"/>
      <c r="HE27" s="98"/>
      <c r="HF27" s="98"/>
      <c r="HG27" s="98"/>
      <c r="HH27" s="98"/>
      <c r="HI27" s="98"/>
      <c r="HJ27" s="98"/>
      <c r="HK27" s="98"/>
      <c r="HL27" s="98"/>
      <c r="HM27" s="98"/>
      <c r="HN27" s="98"/>
      <c r="HO27" s="98"/>
      <c r="HP27" s="98"/>
      <c r="HQ27" s="98"/>
      <c r="HR27" s="98"/>
    </row>
    <row r="28" spans="1:226" ht="54.75" customHeight="1">
      <c r="A28" s="93">
        <v>9</v>
      </c>
      <c r="B28" s="94" t="s">
        <v>174</v>
      </c>
      <c r="C28" s="93" t="s">
        <v>175</v>
      </c>
      <c r="D28" s="85">
        <v>5933.5739999999996</v>
      </c>
      <c r="E28" s="85">
        <v>5933.5739999999996</v>
      </c>
      <c r="F28" s="85"/>
      <c r="G28" s="85"/>
      <c r="H28" s="85"/>
      <c r="I28" s="85"/>
      <c r="J28" s="164">
        <v>1600</v>
      </c>
      <c r="K28" s="164">
        <f t="shared" si="10"/>
        <v>1600</v>
      </c>
      <c r="L28" s="161"/>
      <c r="M28" s="163"/>
      <c r="N28" s="163"/>
      <c r="O28" s="163">
        <f>K28-P28</f>
        <v>171</v>
      </c>
      <c r="P28" s="164">
        <v>1429</v>
      </c>
      <c r="Q28" s="164">
        <f t="shared" si="11"/>
        <v>1429</v>
      </c>
      <c r="R28" s="161"/>
      <c r="S28" s="165"/>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c r="FA28" s="98"/>
      <c r="FB28" s="98"/>
      <c r="FC28" s="98"/>
      <c r="FD28" s="98"/>
      <c r="FE28" s="98"/>
      <c r="FF28" s="98"/>
      <c r="FG28" s="98"/>
      <c r="FH28" s="98"/>
      <c r="FI28" s="98"/>
      <c r="FJ28" s="98"/>
      <c r="FK28" s="98"/>
      <c r="FL28" s="98"/>
      <c r="FM28" s="98"/>
      <c r="FN28" s="98"/>
      <c r="FO28" s="98"/>
      <c r="FP28" s="98"/>
      <c r="FQ28" s="98"/>
      <c r="FR28" s="98"/>
      <c r="FS28" s="98"/>
      <c r="FT28" s="98"/>
      <c r="FU28" s="98"/>
      <c r="FV28" s="98"/>
      <c r="FW28" s="98"/>
      <c r="FX28" s="98"/>
      <c r="FY28" s="98"/>
      <c r="FZ28" s="98"/>
      <c r="GA28" s="98"/>
      <c r="GB28" s="98"/>
      <c r="GC28" s="98"/>
      <c r="GD28" s="98"/>
      <c r="GE28" s="98"/>
      <c r="GF28" s="98"/>
      <c r="GG28" s="98"/>
      <c r="GH28" s="98"/>
      <c r="GI28" s="98"/>
      <c r="GJ28" s="98"/>
      <c r="GK28" s="98"/>
      <c r="GL28" s="98"/>
      <c r="GM28" s="98"/>
      <c r="GN28" s="98"/>
      <c r="GO28" s="98"/>
      <c r="GP28" s="98"/>
      <c r="GQ28" s="98"/>
      <c r="GR28" s="98"/>
      <c r="GS28" s="98"/>
      <c r="GT28" s="98"/>
      <c r="GU28" s="98"/>
      <c r="GV28" s="98"/>
      <c r="GW28" s="98"/>
      <c r="GX28" s="98"/>
      <c r="GY28" s="98"/>
      <c r="GZ28" s="98"/>
      <c r="HA28" s="98"/>
      <c r="HB28" s="98"/>
      <c r="HC28" s="98"/>
      <c r="HD28" s="98"/>
      <c r="HE28" s="98"/>
      <c r="HF28" s="98"/>
      <c r="HG28" s="98"/>
      <c r="HH28" s="98"/>
      <c r="HI28" s="98"/>
      <c r="HJ28" s="98"/>
      <c r="HK28" s="98"/>
      <c r="HL28" s="98"/>
      <c r="HM28" s="98"/>
      <c r="HN28" s="98"/>
      <c r="HO28" s="98"/>
      <c r="HP28" s="98"/>
      <c r="HQ28" s="98"/>
      <c r="HR28" s="98"/>
    </row>
    <row r="29" spans="1:226" s="99" customFormat="1" ht="39.950000000000003" customHeight="1">
      <c r="A29" s="95"/>
      <c r="B29" s="170" t="s">
        <v>176</v>
      </c>
      <c r="C29" s="95"/>
      <c r="D29" s="86">
        <f t="shared" ref="D29:J29" si="12">SUM(D30:D34)</f>
        <v>204794.04700000002</v>
      </c>
      <c r="E29" s="86">
        <f t="shared" si="12"/>
        <v>204794.04700000002</v>
      </c>
      <c r="F29" s="86">
        <f t="shared" si="12"/>
        <v>110969.361599</v>
      </c>
      <c r="G29" s="86">
        <f t="shared" si="12"/>
        <v>0</v>
      </c>
      <c r="H29" s="86">
        <f t="shared" si="12"/>
        <v>110969</v>
      </c>
      <c r="I29" s="86">
        <f t="shared" si="12"/>
        <v>0</v>
      </c>
      <c r="J29" s="86">
        <f t="shared" si="12"/>
        <v>161753</v>
      </c>
      <c r="K29" s="86">
        <f>SUM(K30:K34)</f>
        <v>161753</v>
      </c>
      <c r="L29" s="86">
        <f t="shared" ref="L29:Q29" si="13">SUM(L30:L34)</f>
        <v>0</v>
      </c>
      <c r="M29" s="86">
        <f t="shared" si="13"/>
        <v>0</v>
      </c>
      <c r="N29" s="86">
        <f t="shared" si="13"/>
        <v>0</v>
      </c>
      <c r="O29" s="86">
        <f t="shared" si="13"/>
        <v>14386</v>
      </c>
      <c r="P29" s="86">
        <f t="shared" si="13"/>
        <v>147367</v>
      </c>
      <c r="Q29" s="86">
        <f t="shared" si="13"/>
        <v>147367</v>
      </c>
      <c r="R29" s="167"/>
      <c r="S29" s="171"/>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c r="BK29" s="100"/>
      <c r="BL29" s="100"/>
      <c r="BM29" s="100"/>
      <c r="BN29" s="100"/>
      <c r="BO29" s="100"/>
      <c r="BP29" s="100"/>
      <c r="BQ29" s="100"/>
      <c r="BR29" s="100"/>
      <c r="BS29" s="100"/>
      <c r="BT29" s="100"/>
      <c r="BU29" s="100"/>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c r="EO29" s="100"/>
      <c r="EP29" s="100"/>
      <c r="EQ29" s="100"/>
      <c r="ER29" s="100"/>
      <c r="ES29" s="100"/>
      <c r="ET29" s="100"/>
      <c r="EU29" s="100"/>
      <c r="EV29" s="100"/>
      <c r="EW29" s="100"/>
      <c r="EX29" s="100"/>
      <c r="EY29" s="100"/>
      <c r="EZ29" s="100"/>
      <c r="FA29" s="100"/>
      <c r="FB29" s="100"/>
      <c r="FC29" s="100"/>
      <c r="FD29" s="100"/>
      <c r="FE29" s="100"/>
      <c r="FF29" s="100"/>
      <c r="FG29" s="100"/>
      <c r="FH29" s="100"/>
      <c r="FI29" s="100"/>
      <c r="FJ29" s="100"/>
      <c r="FK29" s="100"/>
      <c r="FL29" s="100"/>
      <c r="FM29" s="100"/>
      <c r="FN29" s="100"/>
      <c r="FO29" s="100"/>
      <c r="FP29" s="100"/>
      <c r="FQ29" s="100"/>
      <c r="FR29" s="100"/>
      <c r="FS29" s="100"/>
      <c r="FT29" s="100"/>
      <c r="FU29" s="100"/>
      <c r="FV29" s="100"/>
      <c r="FW29" s="100"/>
      <c r="FX29" s="100"/>
      <c r="FY29" s="100"/>
      <c r="FZ29" s="100"/>
      <c r="GA29" s="100"/>
      <c r="GB29" s="100"/>
      <c r="GC29" s="100"/>
      <c r="GD29" s="100"/>
      <c r="GE29" s="100"/>
      <c r="GF29" s="100"/>
      <c r="GG29" s="100"/>
      <c r="GH29" s="100"/>
      <c r="GI29" s="100"/>
      <c r="GJ29" s="100"/>
      <c r="GK29" s="100"/>
      <c r="GL29" s="100"/>
      <c r="GM29" s="100"/>
      <c r="GN29" s="100"/>
      <c r="GO29" s="100"/>
      <c r="GP29" s="100"/>
      <c r="GQ29" s="100"/>
      <c r="GR29" s="100"/>
      <c r="GS29" s="100"/>
      <c r="GT29" s="100"/>
      <c r="GU29" s="100"/>
      <c r="GV29" s="100"/>
      <c r="GW29" s="100"/>
      <c r="GX29" s="100"/>
      <c r="GY29" s="100"/>
      <c r="GZ29" s="100"/>
      <c r="HA29" s="100"/>
      <c r="HB29" s="100"/>
      <c r="HC29" s="100"/>
      <c r="HD29" s="100"/>
      <c r="HE29" s="100"/>
      <c r="HF29" s="100"/>
      <c r="HG29" s="100"/>
      <c r="HH29" s="100"/>
      <c r="HI29" s="100"/>
      <c r="HJ29" s="100"/>
      <c r="HK29" s="100"/>
      <c r="HL29" s="100"/>
      <c r="HM29" s="100"/>
      <c r="HN29" s="100"/>
      <c r="HO29" s="100"/>
      <c r="HP29" s="100"/>
      <c r="HQ29" s="100"/>
      <c r="HR29" s="100"/>
    </row>
    <row r="30" spans="1:226" ht="31.5">
      <c r="A30" s="93">
        <v>1</v>
      </c>
      <c r="B30" s="94" t="s">
        <v>131</v>
      </c>
      <c r="C30" s="93" t="s">
        <v>177</v>
      </c>
      <c r="D30" s="85">
        <v>59900</v>
      </c>
      <c r="E30" s="85">
        <v>59900</v>
      </c>
      <c r="F30" s="85">
        <v>56550</v>
      </c>
      <c r="G30" s="85"/>
      <c r="H30" s="85">
        <v>56550</v>
      </c>
      <c r="I30" s="85"/>
      <c r="J30" s="172">
        <v>56550</v>
      </c>
      <c r="K30" s="164">
        <f>J30</f>
        <v>56550</v>
      </c>
      <c r="L30" s="161"/>
      <c r="M30" s="163"/>
      <c r="N30" s="163"/>
      <c r="O30" s="163">
        <f>K30-P30</f>
        <v>10403</v>
      </c>
      <c r="P30" s="172">
        <v>46147</v>
      </c>
      <c r="Q30" s="164">
        <v>46147</v>
      </c>
      <c r="R30" s="161"/>
      <c r="S30" s="165"/>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row>
    <row r="31" spans="1:226" ht="51.75" customHeight="1">
      <c r="A31" s="93">
        <v>2</v>
      </c>
      <c r="B31" s="94" t="s">
        <v>132</v>
      </c>
      <c r="C31" s="93" t="s">
        <v>178</v>
      </c>
      <c r="D31" s="85">
        <v>59900</v>
      </c>
      <c r="E31" s="85">
        <v>59900</v>
      </c>
      <c r="F31" s="85">
        <v>43611.188599000001</v>
      </c>
      <c r="G31" s="85"/>
      <c r="H31" s="85">
        <v>43611</v>
      </c>
      <c r="I31" s="85"/>
      <c r="J31" s="172">
        <v>43611</v>
      </c>
      <c r="K31" s="164">
        <f t="shared" ref="K31:K34" si="14">J31</f>
        <v>43611</v>
      </c>
      <c r="L31" s="161"/>
      <c r="M31" s="163"/>
      <c r="N31" s="163"/>
      <c r="O31" s="163">
        <f>K31-P31</f>
        <v>2939</v>
      </c>
      <c r="P31" s="172">
        <v>40672</v>
      </c>
      <c r="Q31" s="164">
        <v>40672</v>
      </c>
      <c r="R31" s="161"/>
      <c r="S31" s="165"/>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row>
    <row r="32" spans="1:226" ht="42.95" customHeight="1">
      <c r="A32" s="93">
        <v>3</v>
      </c>
      <c r="B32" s="94" t="s">
        <v>133</v>
      </c>
      <c r="C32" s="93" t="s">
        <v>179</v>
      </c>
      <c r="D32" s="85">
        <v>10808.173000000001</v>
      </c>
      <c r="E32" s="85">
        <v>10808.173000000001</v>
      </c>
      <c r="F32" s="85">
        <v>10808.173000000001</v>
      </c>
      <c r="G32" s="85"/>
      <c r="H32" s="85">
        <v>10808</v>
      </c>
      <c r="I32" s="85"/>
      <c r="J32" s="172">
        <v>10808</v>
      </c>
      <c r="K32" s="164">
        <f t="shared" si="14"/>
        <v>10808</v>
      </c>
      <c r="L32" s="161"/>
      <c r="M32" s="163"/>
      <c r="N32" s="163"/>
      <c r="O32" s="163">
        <f>K32-P32</f>
        <v>1044</v>
      </c>
      <c r="P32" s="172">
        <f>Q32</f>
        <v>9764</v>
      </c>
      <c r="Q32" s="164">
        <v>9764</v>
      </c>
      <c r="R32" s="161"/>
      <c r="S32" s="165"/>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c r="CG32" s="98"/>
      <c r="CH32" s="98"/>
      <c r="CI32" s="98"/>
      <c r="CJ32" s="98"/>
      <c r="CK32" s="98"/>
      <c r="CL32" s="98"/>
      <c r="CM32" s="98"/>
      <c r="CN32" s="98"/>
      <c r="CO32" s="98"/>
      <c r="CP32" s="98"/>
      <c r="CQ32" s="98"/>
      <c r="CR32" s="98"/>
      <c r="CS32" s="98"/>
      <c r="CT32" s="98"/>
      <c r="CU32" s="98"/>
      <c r="CV32" s="98"/>
      <c r="CW32" s="98"/>
      <c r="CX32" s="98"/>
      <c r="CY32" s="98"/>
      <c r="CZ32" s="98"/>
      <c r="DA32" s="98"/>
      <c r="DB32" s="98"/>
      <c r="DC32" s="98"/>
      <c r="DD32" s="98"/>
      <c r="DE32" s="98"/>
      <c r="DF32" s="98"/>
      <c r="DG32" s="98"/>
      <c r="DH32" s="98"/>
      <c r="DI32" s="98"/>
      <c r="DJ32" s="98"/>
      <c r="DK32" s="98"/>
      <c r="DL32" s="98"/>
      <c r="DM32" s="98"/>
      <c r="DN32" s="98"/>
      <c r="DO32" s="98"/>
      <c r="DP32" s="98"/>
      <c r="DQ32" s="98"/>
      <c r="DR32" s="98"/>
      <c r="DS32" s="98"/>
      <c r="DT32" s="98"/>
      <c r="DU32" s="98"/>
      <c r="DV32" s="98"/>
      <c r="DW32" s="98"/>
      <c r="DX32" s="98"/>
      <c r="DY32" s="98"/>
      <c r="DZ32" s="98"/>
      <c r="EA32" s="98"/>
      <c r="EB32" s="98"/>
      <c r="EC32" s="98"/>
      <c r="ED32" s="98"/>
      <c r="EE32" s="98"/>
      <c r="EF32" s="98"/>
      <c r="EG32" s="98"/>
      <c r="EH32" s="98"/>
      <c r="EI32" s="98"/>
      <c r="EJ32" s="98"/>
      <c r="EK32" s="98"/>
      <c r="EL32" s="98"/>
      <c r="EM32" s="98"/>
      <c r="EN32" s="98"/>
      <c r="EO32" s="98"/>
      <c r="EP32" s="98"/>
      <c r="EQ32" s="98"/>
      <c r="ER32" s="98"/>
      <c r="ES32" s="98"/>
      <c r="ET32" s="98"/>
      <c r="EU32" s="98"/>
      <c r="EV32" s="98"/>
      <c r="EW32" s="98"/>
      <c r="EX32" s="98"/>
      <c r="EY32" s="98"/>
      <c r="EZ32" s="98"/>
      <c r="FA32" s="98"/>
      <c r="FB32" s="98"/>
      <c r="FC32" s="98"/>
      <c r="FD32" s="98"/>
      <c r="FE32" s="98"/>
      <c r="FF32" s="98"/>
      <c r="FG32" s="98"/>
      <c r="FH32" s="98"/>
      <c r="FI32" s="98"/>
      <c r="FJ32" s="98"/>
      <c r="FK32" s="98"/>
      <c r="FL32" s="98"/>
      <c r="FM32" s="98"/>
      <c r="FN32" s="98"/>
      <c r="FO32" s="98"/>
      <c r="FP32" s="98"/>
      <c r="FQ32" s="98"/>
      <c r="FR32" s="98"/>
      <c r="FS32" s="98"/>
      <c r="FT32" s="98"/>
      <c r="FU32" s="98"/>
      <c r="FV32" s="98"/>
      <c r="FW32" s="98"/>
      <c r="FX32" s="98"/>
      <c r="FY32" s="98"/>
      <c r="FZ32" s="98"/>
      <c r="GA32" s="98"/>
      <c r="GB32" s="98"/>
      <c r="GC32" s="98"/>
      <c r="GD32" s="98"/>
      <c r="GE32" s="98"/>
      <c r="GF32" s="98"/>
      <c r="GG32" s="98"/>
      <c r="GH32" s="98"/>
      <c r="GI32" s="98"/>
      <c r="GJ32" s="98"/>
      <c r="GK32" s="98"/>
      <c r="GL32" s="98"/>
      <c r="GM32" s="98"/>
      <c r="GN32" s="98"/>
      <c r="GO32" s="98"/>
      <c r="GP32" s="98"/>
      <c r="GQ32" s="98"/>
      <c r="GR32" s="98"/>
      <c r="GS32" s="98"/>
      <c r="GT32" s="98"/>
      <c r="GU32" s="98"/>
      <c r="GV32" s="98"/>
      <c r="GW32" s="98"/>
      <c r="GX32" s="98"/>
      <c r="GY32" s="98"/>
      <c r="GZ32" s="98"/>
      <c r="HA32" s="98"/>
      <c r="HB32" s="98"/>
      <c r="HC32" s="98"/>
      <c r="HD32" s="98"/>
      <c r="HE32" s="98"/>
      <c r="HF32" s="98"/>
      <c r="HG32" s="98"/>
      <c r="HH32" s="98"/>
      <c r="HI32" s="98"/>
      <c r="HJ32" s="98"/>
      <c r="HK32" s="98"/>
      <c r="HL32" s="98"/>
      <c r="HM32" s="98"/>
      <c r="HN32" s="98"/>
      <c r="HO32" s="98"/>
      <c r="HP32" s="98"/>
      <c r="HQ32" s="98"/>
      <c r="HR32" s="98"/>
    </row>
    <row r="33" spans="1:226" ht="69" customHeight="1">
      <c r="A33" s="93">
        <v>4</v>
      </c>
      <c r="B33" s="94" t="s">
        <v>180</v>
      </c>
      <c r="C33" s="93" t="s">
        <v>181</v>
      </c>
      <c r="D33" s="85">
        <v>72000</v>
      </c>
      <c r="E33" s="85">
        <v>72000</v>
      </c>
      <c r="F33" s="85"/>
      <c r="G33" s="85"/>
      <c r="H33" s="173"/>
      <c r="I33" s="85"/>
      <c r="J33" s="172">
        <v>50400</v>
      </c>
      <c r="K33" s="164">
        <f t="shared" si="14"/>
        <v>50400</v>
      </c>
      <c r="L33" s="161"/>
      <c r="M33" s="163"/>
      <c r="N33" s="163"/>
      <c r="O33" s="163">
        <f>K33-P33</f>
        <v>0</v>
      </c>
      <c r="P33" s="172">
        <f>K33</f>
        <v>50400</v>
      </c>
      <c r="Q33" s="164">
        <f>K33</f>
        <v>50400</v>
      </c>
      <c r="R33" s="161"/>
      <c r="S33" s="165"/>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c r="CG33" s="98"/>
      <c r="CH33" s="98"/>
      <c r="CI33" s="98"/>
      <c r="CJ33" s="98"/>
      <c r="CK33" s="98"/>
      <c r="CL33" s="98"/>
      <c r="CM33" s="98"/>
      <c r="CN33" s="98"/>
      <c r="CO33" s="98"/>
      <c r="CP33" s="98"/>
      <c r="CQ33" s="98"/>
      <c r="CR33" s="98"/>
      <c r="CS33" s="98"/>
      <c r="CT33" s="98"/>
      <c r="CU33" s="98"/>
      <c r="CV33" s="98"/>
      <c r="CW33" s="98"/>
      <c r="CX33" s="98"/>
      <c r="CY33" s="98"/>
      <c r="CZ33" s="98"/>
      <c r="DA33" s="98"/>
      <c r="DB33" s="98"/>
      <c r="DC33" s="98"/>
      <c r="DD33" s="98"/>
      <c r="DE33" s="98"/>
      <c r="DF33" s="98"/>
      <c r="DG33" s="98"/>
      <c r="DH33" s="98"/>
      <c r="DI33" s="98"/>
      <c r="DJ33" s="98"/>
      <c r="DK33" s="98"/>
      <c r="DL33" s="98"/>
      <c r="DM33" s="98"/>
      <c r="DN33" s="98"/>
      <c r="DO33" s="98"/>
      <c r="DP33" s="98"/>
      <c r="DQ33" s="98"/>
      <c r="DR33" s="98"/>
      <c r="DS33" s="98"/>
      <c r="DT33" s="98"/>
      <c r="DU33" s="98"/>
      <c r="DV33" s="98"/>
      <c r="DW33" s="98"/>
      <c r="DX33" s="98"/>
      <c r="DY33" s="98"/>
      <c r="DZ33" s="98"/>
      <c r="EA33" s="98"/>
      <c r="EB33" s="98"/>
      <c r="EC33" s="98"/>
      <c r="ED33" s="98"/>
      <c r="EE33" s="98"/>
      <c r="EF33" s="98"/>
      <c r="EG33" s="98"/>
      <c r="EH33" s="98"/>
      <c r="EI33" s="98"/>
      <c r="EJ33" s="98"/>
      <c r="EK33" s="98"/>
      <c r="EL33" s="98"/>
      <c r="EM33" s="98"/>
      <c r="EN33" s="98"/>
      <c r="EO33" s="98"/>
      <c r="EP33" s="98"/>
      <c r="EQ33" s="98"/>
      <c r="ER33" s="98"/>
      <c r="ES33" s="98"/>
      <c r="ET33" s="98"/>
      <c r="EU33" s="98"/>
      <c r="EV33" s="98"/>
      <c r="EW33" s="98"/>
      <c r="EX33" s="98"/>
      <c r="EY33" s="98"/>
      <c r="EZ33" s="98"/>
      <c r="FA33" s="98"/>
      <c r="FB33" s="98"/>
      <c r="FC33" s="98"/>
      <c r="FD33" s="98"/>
      <c r="FE33" s="98"/>
      <c r="FF33" s="98"/>
      <c r="FG33" s="98"/>
      <c r="FH33" s="98"/>
      <c r="FI33" s="98"/>
      <c r="FJ33" s="98"/>
      <c r="FK33" s="98"/>
      <c r="FL33" s="98"/>
      <c r="FM33" s="98"/>
      <c r="FN33" s="98"/>
      <c r="FO33" s="98"/>
      <c r="FP33" s="98"/>
      <c r="FQ33" s="98"/>
      <c r="FR33" s="98"/>
      <c r="FS33" s="98"/>
      <c r="FT33" s="98"/>
      <c r="FU33" s="98"/>
      <c r="FV33" s="98"/>
      <c r="FW33" s="98"/>
      <c r="FX33" s="98"/>
      <c r="FY33" s="98"/>
      <c r="FZ33" s="98"/>
      <c r="GA33" s="98"/>
      <c r="GB33" s="98"/>
      <c r="GC33" s="98"/>
      <c r="GD33" s="98"/>
      <c r="GE33" s="98"/>
      <c r="GF33" s="98"/>
      <c r="GG33" s="98"/>
      <c r="GH33" s="98"/>
      <c r="GI33" s="98"/>
      <c r="GJ33" s="98"/>
      <c r="GK33" s="98"/>
      <c r="GL33" s="98"/>
      <c r="GM33" s="98"/>
      <c r="GN33" s="98"/>
      <c r="GO33" s="98"/>
      <c r="GP33" s="98"/>
      <c r="GQ33" s="98"/>
      <c r="GR33" s="98"/>
      <c r="GS33" s="98"/>
      <c r="GT33" s="98"/>
      <c r="GU33" s="98"/>
      <c r="GV33" s="98"/>
      <c r="GW33" s="98"/>
      <c r="GX33" s="98"/>
      <c r="GY33" s="98"/>
      <c r="GZ33" s="98"/>
      <c r="HA33" s="98"/>
      <c r="HB33" s="98"/>
      <c r="HC33" s="98"/>
      <c r="HD33" s="98"/>
      <c r="HE33" s="98"/>
      <c r="HF33" s="98"/>
      <c r="HG33" s="98"/>
      <c r="HH33" s="98"/>
      <c r="HI33" s="98"/>
      <c r="HJ33" s="98"/>
      <c r="HK33" s="98"/>
      <c r="HL33" s="98"/>
      <c r="HM33" s="98"/>
      <c r="HN33" s="98"/>
      <c r="HO33" s="98"/>
      <c r="HP33" s="98"/>
      <c r="HQ33" s="98"/>
      <c r="HR33" s="98"/>
    </row>
    <row r="34" spans="1:226" ht="55.5" customHeight="1">
      <c r="A34" s="93">
        <v>5</v>
      </c>
      <c r="B34" s="94" t="s">
        <v>182</v>
      </c>
      <c r="C34" s="93" t="s">
        <v>183</v>
      </c>
      <c r="D34" s="85">
        <v>2185.8739999999998</v>
      </c>
      <c r="E34" s="85">
        <v>2185.8739999999998</v>
      </c>
      <c r="F34" s="85"/>
      <c r="G34" s="85"/>
      <c r="H34" s="85"/>
      <c r="I34" s="85"/>
      <c r="J34" s="172">
        <v>384</v>
      </c>
      <c r="K34" s="164">
        <f t="shared" si="14"/>
        <v>384</v>
      </c>
      <c r="L34" s="161"/>
      <c r="M34" s="163"/>
      <c r="N34" s="163"/>
      <c r="O34" s="163">
        <f>K34-P34</f>
        <v>0</v>
      </c>
      <c r="P34" s="172">
        <v>384</v>
      </c>
      <c r="Q34" s="164">
        <f t="shared" ref="Q34" si="15">P34</f>
        <v>384</v>
      </c>
      <c r="R34" s="161"/>
      <c r="S34" s="165"/>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c r="CJ34" s="98"/>
      <c r="CK34" s="98"/>
      <c r="CL34" s="98"/>
      <c r="CM34" s="98"/>
      <c r="CN34" s="98"/>
      <c r="CO34" s="98"/>
      <c r="CP34" s="98"/>
      <c r="CQ34" s="98"/>
      <c r="CR34" s="98"/>
      <c r="CS34" s="98"/>
      <c r="CT34" s="98"/>
      <c r="CU34" s="98"/>
      <c r="CV34" s="98"/>
      <c r="CW34" s="98"/>
      <c r="CX34" s="98"/>
      <c r="CY34" s="98"/>
      <c r="CZ34" s="98"/>
      <c r="DA34" s="98"/>
      <c r="DB34" s="98"/>
      <c r="DC34" s="98"/>
      <c r="DD34" s="98"/>
      <c r="DE34" s="98"/>
      <c r="DF34" s="98"/>
      <c r="DG34" s="98"/>
      <c r="DH34" s="98"/>
      <c r="DI34" s="98"/>
      <c r="DJ34" s="98"/>
      <c r="DK34" s="98"/>
      <c r="DL34" s="98"/>
      <c r="DM34" s="98"/>
      <c r="DN34" s="98"/>
      <c r="DO34" s="98"/>
      <c r="DP34" s="98"/>
      <c r="DQ34" s="98"/>
      <c r="DR34" s="98"/>
      <c r="DS34" s="98"/>
      <c r="DT34" s="98"/>
      <c r="DU34" s="98"/>
      <c r="DV34" s="98"/>
      <c r="DW34" s="98"/>
      <c r="DX34" s="98"/>
      <c r="DY34" s="98"/>
      <c r="DZ34" s="98"/>
      <c r="EA34" s="98"/>
      <c r="EB34" s="98"/>
      <c r="EC34" s="98"/>
      <c r="ED34" s="98"/>
      <c r="EE34" s="98"/>
      <c r="EF34" s="98"/>
      <c r="EG34" s="98"/>
      <c r="EH34" s="98"/>
      <c r="EI34" s="98"/>
      <c r="EJ34" s="98"/>
      <c r="EK34" s="98"/>
      <c r="EL34" s="98"/>
      <c r="EM34" s="98"/>
      <c r="EN34" s="98"/>
      <c r="EO34" s="98"/>
      <c r="EP34" s="98"/>
      <c r="EQ34" s="98"/>
      <c r="ER34" s="98"/>
      <c r="ES34" s="98"/>
      <c r="ET34" s="98"/>
      <c r="EU34" s="98"/>
      <c r="EV34" s="98"/>
      <c r="EW34" s="98"/>
      <c r="EX34" s="98"/>
      <c r="EY34" s="98"/>
      <c r="EZ34" s="98"/>
      <c r="FA34" s="98"/>
      <c r="FB34" s="98"/>
      <c r="FC34" s="98"/>
      <c r="FD34" s="98"/>
      <c r="FE34" s="98"/>
      <c r="FF34" s="98"/>
      <c r="FG34" s="98"/>
      <c r="FH34" s="98"/>
      <c r="FI34" s="98"/>
      <c r="FJ34" s="98"/>
      <c r="FK34" s="98"/>
      <c r="FL34" s="98"/>
      <c r="FM34" s="98"/>
      <c r="FN34" s="98"/>
      <c r="FO34" s="98"/>
      <c r="FP34" s="98"/>
      <c r="FQ34" s="98"/>
      <c r="FR34" s="98"/>
      <c r="FS34" s="98"/>
      <c r="FT34" s="98"/>
      <c r="FU34" s="98"/>
      <c r="FV34" s="98"/>
      <c r="FW34" s="98"/>
      <c r="FX34" s="98"/>
      <c r="FY34" s="98"/>
      <c r="FZ34" s="98"/>
      <c r="GA34" s="98"/>
      <c r="GB34" s="98"/>
      <c r="GC34" s="98"/>
      <c r="GD34" s="98"/>
      <c r="GE34" s="98"/>
      <c r="GF34" s="98"/>
      <c r="GG34" s="98"/>
      <c r="GH34" s="98"/>
      <c r="GI34" s="98"/>
      <c r="GJ34" s="98"/>
      <c r="GK34" s="98"/>
      <c r="GL34" s="98"/>
      <c r="GM34" s="98"/>
      <c r="GN34" s="98"/>
      <c r="GO34" s="98"/>
      <c r="GP34" s="98"/>
      <c r="GQ34" s="98"/>
      <c r="GR34" s="98"/>
      <c r="GS34" s="98"/>
      <c r="GT34" s="98"/>
      <c r="GU34" s="98"/>
      <c r="GV34" s="98"/>
      <c r="GW34" s="98"/>
      <c r="GX34" s="98"/>
      <c r="GY34" s="98"/>
      <c r="GZ34" s="98"/>
      <c r="HA34" s="98"/>
      <c r="HB34" s="98"/>
      <c r="HC34" s="98"/>
      <c r="HD34" s="98"/>
      <c r="HE34" s="98"/>
      <c r="HF34" s="98"/>
      <c r="HG34" s="98"/>
      <c r="HH34" s="98"/>
      <c r="HI34" s="98"/>
      <c r="HJ34" s="98"/>
      <c r="HK34" s="98"/>
      <c r="HL34" s="98"/>
      <c r="HM34" s="98"/>
      <c r="HN34" s="98"/>
      <c r="HO34" s="98"/>
      <c r="HP34" s="98"/>
      <c r="HQ34" s="98"/>
      <c r="HR34" s="98"/>
    </row>
    <row r="35" spans="1:226" s="97" customFormat="1" ht="28.5" customHeight="1">
      <c r="A35" s="91" t="s">
        <v>41</v>
      </c>
      <c r="B35" s="92" t="s">
        <v>184</v>
      </c>
      <c r="C35" s="88"/>
      <c r="D35" s="175">
        <f>D36+D38</f>
        <v>145050.75599999999</v>
      </c>
      <c r="E35" s="175">
        <f>E36+E38</f>
        <v>49159</v>
      </c>
      <c r="F35" s="175">
        <f t="shared" ref="F35:Q35" si="16">F36+F38</f>
        <v>36586.838000000003</v>
      </c>
      <c r="G35" s="175">
        <f t="shared" si="16"/>
        <v>0</v>
      </c>
      <c r="H35" s="175">
        <f t="shared" si="16"/>
        <v>36586</v>
      </c>
      <c r="I35" s="175">
        <f t="shared" si="16"/>
        <v>0</v>
      </c>
      <c r="J35" s="175">
        <f t="shared" si="16"/>
        <v>37979</v>
      </c>
      <c r="K35" s="175">
        <f t="shared" si="16"/>
        <v>37979</v>
      </c>
      <c r="L35" s="175">
        <f t="shared" si="16"/>
        <v>0</v>
      </c>
      <c r="M35" s="175">
        <f t="shared" si="16"/>
        <v>0</v>
      </c>
      <c r="N35" s="175"/>
      <c r="O35" s="175">
        <f t="shared" si="16"/>
        <v>16662</v>
      </c>
      <c r="P35" s="175">
        <f t="shared" si="16"/>
        <v>21317</v>
      </c>
      <c r="Q35" s="175">
        <f t="shared" si="16"/>
        <v>21317</v>
      </c>
      <c r="R35" s="175"/>
      <c r="S35" s="174"/>
    </row>
    <row r="36" spans="1:226" s="97" customFormat="1" ht="28.5" customHeight="1">
      <c r="A36" s="91" t="s">
        <v>51</v>
      </c>
      <c r="B36" s="92" t="s">
        <v>185</v>
      </c>
      <c r="C36" s="88"/>
      <c r="D36" s="175">
        <v>13500</v>
      </c>
      <c r="E36" s="175">
        <v>7500</v>
      </c>
      <c r="F36" s="175">
        <v>0</v>
      </c>
      <c r="G36" s="175">
        <v>0</v>
      </c>
      <c r="H36" s="175">
        <f>H37</f>
        <v>0</v>
      </c>
      <c r="I36" s="175">
        <f t="shared" ref="I36:K36" si="17">I37</f>
        <v>0</v>
      </c>
      <c r="J36" s="175">
        <f t="shared" si="17"/>
        <v>465</v>
      </c>
      <c r="K36" s="175">
        <f t="shared" si="17"/>
        <v>465</v>
      </c>
      <c r="L36" s="162"/>
      <c r="M36" s="175">
        <f t="shared" ref="M36:Q36" si="18">M37</f>
        <v>0</v>
      </c>
      <c r="N36" s="175"/>
      <c r="O36" s="175">
        <f t="shared" si="18"/>
        <v>0</v>
      </c>
      <c r="P36" s="175">
        <f t="shared" si="18"/>
        <v>465</v>
      </c>
      <c r="Q36" s="175">
        <f t="shared" si="18"/>
        <v>465</v>
      </c>
      <c r="R36" s="162"/>
      <c r="S36" s="174"/>
    </row>
    <row r="37" spans="1:226" ht="45.75" customHeight="1">
      <c r="A37" s="93">
        <v>1</v>
      </c>
      <c r="B37" s="176" t="s">
        <v>186</v>
      </c>
      <c r="C37" s="52" t="s">
        <v>187</v>
      </c>
      <c r="D37" s="172">
        <v>13500</v>
      </c>
      <c r="E37" s="172">
        <v>7500</v>
      </c>
      <c r="F37" s="172"/>
      <c r="G37" s="172"/>
      <c r="H37" s="172"/>
      <c r="I37" s="172"/>
      <c r="J37" s="172">
        <v>465</v>
      </c>
      <c r="K37" s="164">
        <v>465</v>
      </c>
      <c r="L37" s="161"/>
      <c r="M37" s="178">
        <v>0</v>
      </c>
      <c r="N37" s="178"/>
      <c r="O37" s="179"/>
      <c r="P37" s="172">
        <v>465</v>
      </c>
      <c r="Q37" s="164">
        <v>465</v>
      </c>
      <c r="R37" s="161"/>
      <c r="S37" s="177"/>
    </row>
    <row r="38" spans="1:226" s="97" customFormat="1" ht="28.5" customHeight="1">
      <c r="A38" s="91" t="s">
        <v>52</v>
      </c>
      <c r="B38" s="180" t="s">
        <v>188</v>
      </c>
      <c r="C38" s="88"/>
      <c r="D38" s="175">
        <f t="shared" ref="D38:Q38" si="19">SUM(D39:D51)</f>
        <v>131550.75599999999</v>
      </c>
      <c r="E38" s="175">
        <f t="shared" si="19"/>
        <v>41659</v>
      </c>
      <c r="F38" s="175">
        <f t="shared" si="19"/>
        <v>36586.838000000003</v>
      </c>
      <c r="G38" s="175">
        <f t="shared" si="19"/>
        <v>0</v>
      </c>
      <c r="H38" s="175">
        <f t="shared" si="19"/>
        <v>36586</v>
      </c>
      <c r="I38" s="175">
        <f t="shared" si="19"/>
        <v>0</v>
      </c>
      <c r="J38" s="175">
        <f t="shared" si="19"/>
        <v>37514</v>
      </c>
      <c r="K38" s="175">
        <f t="shared" si="19"/>
        <v>37514</v>
      </c>
      <c r="L38" s="175">
        <f t="shared" si="19"/>
        <v>0</v>
      </c>
      <c r="M38" s="175">
        <f t="shared" si="19"/>
        <v>0</v>
      </c>
      <c r="N38" s="175"/>
      <c r="O38" s="175">
        <f t="shared" si="19"/>
        <v>16662</v>
      </c>
      <c r="P38" s="175">
        <f t="shared" si="19"/>
        <v>20852</v>
      </c>
      <c r="Q38" s="175">
        <f t="shared" si="19"/>
        <v>20852</v>
      </c>
      <c r="R38" s="175"/>
      <c r="S38" s="174"/>
    </row>
    <row r="39" spans="1:226" ht="44.25" customHeight="1">
      <c r="A39" s="93">
        <v>1</v>
      </c>
      <c r="B39" s="94" t="s">
        <v>117</v>
      </c>
      <c r="C39" s="93" t="s">
        <v>189</v>
      </c>
      <c r="D39" s="85">
        <v>8175.1710000000003</v>
      </c>
      <c r="E39" s="85">
        <v>1785</v>
      </c>
      <c r="F39" s="85">
        <v>1785.1710000000003</v>
      </c>
      <c r="G39" s="85"/>
      <c r="H39" s="85">
        <v>1785</v>
      </c>
      <c r="I39" s="85"/>
      <c r="J39" s="164">
        <v>1785</v>
      </c>
      <c r="K39" s="164">
        <f>J39</f>
        <v>1785</v>
      </c>
      <c r="L39" s="161"/>
      <c r="M39" s="163"/>
      <c r="N39" s="163"/>
      <c r="O39" s="163">
        <f t="shared" ref="O39:O51" si="20">K39-P39</f>
        <v>1165</v>
      </c>
      <c r="P39" s="164">
        <v>620</v>
      </c>
      <c r="Q39" s="164">
        <f>P39</f>
        <v>620</v>
      </c>
      <c r="R39" s="161"/>
      <c r="S39" s="165"/>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98"/>
      <c r="CU39" s="98"/>
      <c r="CV39" s="98"/>
      <c r="CW39" s="98"/>
      <c r="CX39" s="98"/>
      <c r="CY39" s="98"/>
      <c r="CZ39" s="98"/>
      <c r="DA39" s="98"/>
      <c r="DB39" s="98"/>
      <c r="DC39" s="98"/>
      <c r="DD39" s="98"/>
      <c r="DE39" s="98"/>
      <c r="DF39" s="98"/>
      <c r="DG39" s="98"/>
      <c r="DH39" s="98"/>
      <c r="DI39" s="98"/>
      <c r="DJ39" s="98"/>
      <c r="DK39" s="98"/>
      <c r="DL39" s="98"/>
      <c r="DM39" s="98"/>
      <c r="DN39" s="98"/>
      <c r="DO39" s="98"/>
      <c r="DP39" s="98"/>
      <c r="DQ39" s="98"/>
      <c r="DR39" s="98"/>
      <c r="DS39" s="98"/>
      <c r="DT39" s="98"/>
      <c r="DU39" s="98"/>
      <c r="DV39" s="98"/>
      <c r="DW39" s="98"/>
      <c r="DX39" s="98"/>
      <c r="DY39" s="98"/>
      <c r="DZ39" s="98"/>
      <c r="EA39" s="98"/>
      <c r="EB39" s="98"/>
      <c r="EC39" s="98"/>
      <c r="ED39" s="98"/>
      <c r="EE39" s="98"/>
      <c r="EF39" s="98"/>
      <c r="EG39" s="98"/>
      <c r="EH39" s="98"/>
      <c r="EI39" s="98"/>
      <c r="EJ39" s="98"/>
      <c r="EK39" s="98"/>
      <c r="EL39" s="98"/>
      <c r="EM39" s="98"/>
      <c r="EN39" s="98"/>
      <c r="EO39" s="98"/>
      <c r="EP39" s="98"/>
      <c r="EQ39" s="98"/>
      <c r="ER39" s="98"/>
      <c r="ES39" s="98"/>
      <c r="ET39" s="98"/>
      <c r="EU39" s="98"/>
      <c r="EV39" s="98"/>
      <c r="EW39" s="98"/>
      <c r="EX39" s="98"/>
      <c r="EY39" s="98"/>
      <c r="EZ39" s="98"/>
      <c r="FA39" s="98"/>
      <c r="FB39" s="98"/>
      <c r="FC39" s="98"/>
      <c r="FD39" s="98"/>
      <c r="FE39" s="98"/>
      <c r="FF39" s="98"/>
      <c r="FG39" s="98"/>
      <c r="FH39" s="98"/>
      <c r="FI39" s="98"/>
      <c r="FJ39" s="98"/>
      <c r="FK39" s="98"/>
      <c r="FL39" s="98"/>
      <c r="FM39" s="98"/>
      <c r="FN39" s="98"/>
      <c r="FO39" s="98"/>
      <c r="FP39" s="98"/>
      <c r="FQ39" s="98"/>
      <c r="FR39" s="98"/>
      <c r="FS39" s="98"/>
      <c r="FT39" s="98"/>
      <c r="FU39" s="98"/>
      <c r="FV39" s="98"/>
      <c r="FW39" s="98"/>
      <c r="FX39" s="98"/>
      <c r="FY39" s="98"/>
      <c r="FZ39" s="98"/>
      <c r="GA39" s="98"/>
      <c r="GB39" s="98"/>
      <c r="GC39" s="98"/>
      <c r="GD39" s="98"/>
      <c r="GE39" s="98"/>
      <c r="GF39" s="98"/>
      <c r="GG39" s="98"/>
      <c r="GH39" s="98"/>
      <c r="GI39" s="98"/>
      <c r="GJ39" s="98"/>
      <c r="GK39" s="98"/>
      <c r="GL39" s="98"/>
      <c r="GM39" s="98"/>
      <c r="GN39" s="98"/>
      <c r="GO39" s="98"/>
      <c r="GP39" s="98"/>
      <c r="GQ39" s="98"/>
      <c r="GR39" s="98"/>
      <c r="GS39" s="98"/>
      <c r="GT39" s="98"/>
      <c r="GU39" s="98"/>
      <c r="GV39" s="98"/>
      <c r="GW39" s="98"/>
      <c r="GX39" s="98"/>
      <c r="GY39" s="98"/>
      <c r="GZ39" s="98"/>
      <c r="HA39" s="98"/>
      <c r="HB39" s="98"/>
      <c r="HC39" s="98"/>
      <c r="HD39" s="98"/>
      <c r="HE39" s="98"/>
      <c r="HF39" s="98"/>
      <c r="HG39" s="98"/>
      <c r="HH39" s="98"/>
      <c r="HI39" s="98"/>
      <c r="HJ39" s="98"/>
      <c r="HK39" s="98"/>
      <c r="HL39" s="98"/>
      <c r="HM39" s="98"/>
      <c r="HN39" s="98"/>
      <c r="HO39" s="98"/>
      <c r="HP39" s="98"/>
      <c r="HQ39" s="98"/>
      <c r="HR39" s="98"/>
    </row>
    <row r="40" spans="1:226" ht="44.25" customHeight="1">
      <c r="A40" s="93">
        <v>2</v>
      </c>
      <c r="B40" s="94" t="s">
        <v>118</v>
      </c>
      <c r="C40" s="93" t="s">
        <v>190</v>
      </c>
      <c r="D40" s="85">
        <v>13000</v>
      </c>
      <c r="E40" s="85">
        <v>3000</v>
      </c>
      <c r="F40" s="85">
        <v>3000</v>
      </c>
      <c r="G40" s="85"/>
      <c r="H40" s="85">
        <v>3000</v>
      </c>
      <c r="I40" s="85"/>
      <c r="J40" s="164">
        <v>3000</v>
      </c>
      <c r="K40" s="164">
        <f t="shared" ref="K40:K51" si="21">J40</f>
        <v>3000</v>
      </c>
      <c r="L40" s="161"/>
      <c r="M40" s="163"/>
      <c r="N40" s="163"/>
      <c r="O40" s="163">
        <f t="shared" si="20"/>
        <v>2320</v>
      </c>
      <c r="P40" s="164">
        <v>680</v>
      </c>
      <c r="Q40" s="164">
        <f t="shared" ref="Q40:Q50" si="22">P40</f>
        <v>680</v>
      </c>
      <c r="R40" s="161"/>
      <c r="S40" s="165"/>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c r="CG40" s="98"/>
      <c r="CH40" s="98"/>
      <c r="CI40" s="98"/>
      <c r="CJ40" s="98"/>
      <c r="CK40" s="98"/>
      <c r="CL40" s="98"/>
      <c r="CM40" s="98"/>
      <c r="CN40" s="98"/>
      <c r="CO40" s="98"/>
      <c r="CP40" s="98"/>
      <c r="CQ40" s="98"/>
      <c r="CR40" s="98"/>
      <c r="CS40" s="98"/>
      <c r="CT40" s="98"/>
      <c r="CU40" s="98"/>
      <c r="CV40" s="98"/>
      <c r="CW40" s="98"/>
      <c r="CX40" s="98"/>
      <c r="CY40" s="98"/>
      <c r="CZ40" s="98"/>
      <c r="DA40" s="98"/>
      <c r="DB40" s="98"/>
      <c r="DC40" s="98"/>
      <c r="DD40" s="98"/>
      <c r="DE40" s="98"/>
      <c r="DF40" s="98"/>
      <c r="DG40" s="98"/>
      <c r="DH40" s="98"/>
      <c r="DI40" s="98"/>
      <c r="DJ40" s="98"/>
      <c r="DK40" s="98"/>
      <c r="DL40" s="98"/>
      <c r="DM40" s="98"/>
      <c r="DN40" s="98"/>
      <c r="DO40" s="98"/>
      <c r="DP40" s="98"/>
      <c r="DQ40" s="98"/>
      <c r="DR40" s="98"/>
      <c r="DS40" s="98"/>
      <c r="DT40" s="98"/>
      <c r="DU40" s="98"/>
      <c r="DV40" s="98"/>
      <c r="DW40" s="98"/>
      <c r="DX40" s="98"/>
      <c r="DY40" s="98"/>
      <c r="DZ40" s="98"/>
      <c r="EA40" s="98"/>
      <c r="EB40" s="98"/>
      <c r="EC40" s="98"/>
      <c r="ED40" s="98"/>
      <c r="EE40" s="98"/>
      <c r="EF40" s="98"/>
      <c r="EG40" s="98"/>
      <c r="EH40" s="98"/>
      <c r="EI40" s="98"/>
      <c r="EJ40" s="98"/>
      <c r="EK40" s="98"/>
      <c r="EL40" s="98"/>
      <c r="EM40" s="98"/>
      <c r="EN40" s="98"/>
      <c r="EO40" s="98"/>
      <c r="EP40" s="98"/>
      <c r="EQ40" s="98"/>
      <c r="ER40" s="98"/>
      <c r="ES40" s="98"/>
      <c r="ET40" s="98"/>
      <c r="EU40" s="98"/>
      <c r="EV40" s="98"/>
      <c r="EW40" s="98"/>
      <c r="EX40" s="98"/>
      <c r="EY40" s="98"/>
      <c r="EZ40" s="98"/>
      <c r="FA40" s="98"/>
      <c r="FB40" s="98"/>
      <c r="FC40" s="98"/>
      <c r="FD40" s="98"/>
      <c r="FE40" s="98"/>
      <c r="FF40" s="98"/>
      <c r="FG40" s="98"/>
      <c r="FH40" s="98"/>
      <c r="FI40" s="98"/>
      <c r="FJ40" s="98"/>
      <c r="FK40" s="98"/>
      <c r="FL40" s="98"/>
      <c r="FM40" s="98"/>
      <c r="FN40" s="98"/>
      <c r="FO40" s="98"/>
      <c r="FP40" s="98"/>
      <c r="FQ40" s="98"/>
      <c r="FR40" s="98"/>
      <c r="FS40" s="98"/>
      <c r="FT40" s="98"/>
      <c r="FU40" s="98"/>
      <c r="FV40" s="98"/>
      <c r="FW40" s="98"/>
      <c r="FX40" s="98"/>
      <c r="FY40" s="98"/>
      <c r="FZ40" s="98"/>
      <c r="GA40" s="98"/>
      <c r="GB40" s="98"/>
      <c r="GC40" s="98"/>
      <c r="GD40" s="98"/>
      <c r="GE40" s="98"/>
      <c r="GF40" s="98"/>
      <c r="GG40" s="98"/>
      <c r="GH40" s="98"/>
      <c r="GI40" s="98"/>
      <c r="GJ40" s="98"/>
      <c r="GK40" s="98"/>
      <c r="GL40" s="98"/>
      <c r="GM40" s="98"/>
      <c r="GN40" s="98"/>
      <c r="GO40" s="98"/>
      <c r="GP40" s="98"/>
      <c r="GQ40" s="98"/>
      <c r="GR40" s="98"/>
      <c r="GS40" s="98"/>
      <c r="GT40" s="98"/>
      <c r="GU40" s="98"/>
      <c r="GV40" s="98"/>
      <c r="GW40" s="98"/>
      <c r="GX40" s="98"/>
      <c r="GY40" s="98"/>
      <c r="GZ40" s="98"/>
      <c r="HA40" s="98"/>
      <c r="HB40" s="98"/>
      <c r="HC40" s="98"/>
      <c r="HD40" s="98"/>
      <c r="HE40" s="98"/>
      <c r="HF40" s="98"/>
      <c r="HG40" s="98"/>
      <c r="HH40" s="98"/>
      <c r="HI40" s="98"/>
      <c r="HJ40" s="98"/>
      <c r="HK40" s="98"/>
      <c r="HL40" s="98"/>
      <c r="HM40" s="98"/>
      <c r="HN40" s="98"/>
      <c r="HO40" s="98"/>
      <c r="HP40" s="98"/>
      <c r="HQ40" s="98"/>
      <c r="HR40" s="98"/>
    </row>
    <row r="41" spans="1:226" ht="44.25" customHeight="1">
      <c r="A41" s="93">
        <v>3</v>
      </c>
      <c r="B41" s="94" t="s">
        <v>119</v>
      </c>
      <c r="C41" s="93" t="s">
        <v>191</v>
      </c>
      <c r="D41" s="85">
        <v>23994.464</v>
      </c>
      <c r="E41" s="85">
        <v>11994</v>
      </c>
      <c r="F41" s="85">
        <v>11994.464</v>
      </c>
      <c r="G41" s="85"/>
      <c r="H41" s="85">
        <v>11994</v>
      </c>
      <c r="I41" s="85"/>
      <c r="J41" s="164">
        <v>11994</v>
      </c>
      <c r="K41" s="164">
        <f t="shared" si="21"/>
        <v>11994</v>
      </c>
      <c r="L41" s="161"/>
      <c r="M41" s="163"/>
      <c r="N41" s="163"/>
      <c r="O41" s="163">
        <f t="shared" si="20"/>
        <v>8821</v>
      </c>
      <c r="P41" s="164">
        <v>3173</v>
      </c>
      <c r="Q41" s="164">
        <f t="shared" si="22"/>
        <v>3173</v>
      </c>
      <c r="R41" s="161"/>
      <c r="S41" s="165"/>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8"/>
      <c r="CT41" s="98"/>
      <c r="CU41" s="98"/>
      <c r="CV41" s="98"/>
      <c r="CW41" s="98"/>
      <c r="CX41" s="98"/>
      <c r="CY41" s="98"/>
      <c r="CZ41" s="98"/>
      <c r="DA41" s="98"/>
      <c r="DB41" s="98"/>
      <c r="DC41" s="98"/>
      <c r="DD41" s="98"/>
      <c r="DE41" s="98"/>
      <c r="DF41" s="98"/>
      <c r="DG41" s="98"/>
      <c r="DH41" s="98"/>
      <c r="DI41" s="98"/>
      <c r="DJ41" s="98"/>
      <c r="DK41" s="98"/>
      <c r="DL41" s="98"/>
      <c r="DM41" s="98"/>
      <c r="DN41" s="98"/>
      <c r="DO41" s="98"/>
      <c r="DP41" s="98"/>
      <c r="DQ41" s="98"/>
      <c r="DR41" s="98"/>
      <c r="DS41" s="98"/>
      <c r="DT41" s="98"/>
      <c r="DU41" s="98"/>
      <c r="DV41" s="98"/>
      <c r="DW41" s="98"/>
      <c r="DX41" s="98"/>
      <c r="DY41" s="98"/>
      <c r="DZ41" s="98"/>
      <c r="EA41" s="98"/>
      <c r="EB41" s="98"/>
      <c r="EC41" s="98"/>
      <c r="ED41" s="98"/>
      <c r="EE41" s="98"/>
      <c r="EF41" s="98"/>
      <c r="EG41" s="98"/>
      <c r="EH41" s="98"/>
      <c r="EI41" s="98"/>
      <c r="EJ41" s="98"/>
      <c r="EK41" s="98"/>
      <c r="EL41" s="98"/>
      <c r="EM41" s="98"/>
      <c r="EN41" s="98"/>
      <c r="EO41" s="98"/>
      <c r="EP41" s="98"/>
      <c r="EQ41" s="98"/>
      <c r="ER41" s="98"/>
      <c r="ES41" s="98"/>
      <c r="ET41" s="98"/>
      <c r="EU41" s="98"/>
      <c r="EV41" s="98"/>
      <c r="EW41" s="98"/>
      <c r="EX41" s="98"/>
      <c r="EY41" s="98"/>
      <c r="EZ41" s="98"/>
      <c r="FA41" s="98"/>
      <c r="FB41" s="98"/>
      <c r="FC41" s="98"/>
      <c r="FD41" s="98"/>
      <c r="FE41" s="98"/>
      <c r="FF41" s="98"/>
      <c r="FG41" s="98"/>
      <c r="FH41" s="98"/>
      <c r="FI41" s="98"/>
      <c r="FJ41" s="98"/>
      <c r="FK41" s="98"/>
      <c r="FL41" s="98"/>
      <c r="FM41" s="98"/>
      <c r="FN41" s="98"/>
      <c r="FO41" s="98"/>
      <c r="FP41" s="98"/>
      <c r="FQ41" s="98"/>
      <c r="FR41" s="98"/>
      <c r="FS41" s="98"/>
      <c r="FT41" s="98"/>
      <c r="FU41" s="98"/>
      <c r="FV41" s="98"/>
      <c r="FW41" s="98"/>
      <c r="FX41" s="98"/>
      <c r="FY41" s="98"/>
      <c r="FZ41" s="98"/>
      <c r="GA41" s="98"/>
      <c r="GB41" s="98"/>
      <c r="GC41" s="98"/>
      <c r="GD41" s="98"/>
      <c r="GE41" s="98"/>
      <c r="GF41" s="98"/>
      <c r="GG41" s="98"/>
      <c r="GH41" s="98"/>
      <c r="GI41" s="98"/>
      <c r="GJ41" s="98"/>
      <c r="GK41" s="98"/>
      <c r="GL41" s="98"/>
      <c r="GM41" s="98"/>
      <c r="GN41" s="98"/>
      <c r="GO41" s="98"/>
      <c r="GP41" s="98"/>
      <c r="GQ41" s="98"/>
      <c r="GR41" s="98"/>
      <c r="GS41" s="98"/>
      <c r="GT41" s="98"/>
      <c r="GU41" s="98"/>
      <c r="GV41" s="98"/>
      <c r="GW41" s="98"/>
      <c r="GX41" s="98"/>
      <c r="GY41" s="98"/>
      <c r="GZ41" s="98"/>
      <c r="HA41" s="98"/>
      <c r="HB41" s="98"/>
      <c r="HC41" s="98"/>
      <c r="HD41" s="98"/>
      <c r="HE41" s="98"/>
      <c r="HF41" s="98"/>
      <c r="HG41" s="98"/>
      <c r="HH41" s="98"/>
      <c r="HI41" s="98"/>
      <c r="HJ41" s="98"/>
      <c r="HK41" s="98"/>
      <c r="HL41" s="98"/>
      <c r="HM41" s="98"/>
      <c r="HN41" s="98"/>
      <c r="HO41" s="98"/>
      <c r="HP41" s="98"/>
      <c r="HQ41" s="98"/>
      <c r="HR41" s="98"/>
    </row>
    <row r="42" spans="1:226" ht="63.95" customHeight="1">
      <c r="A42" s="93">
        <v>4</v>
      </c>
      <c r="B42" s="94" t="s">
        <v>120</v>
      </c>
      <c r="C42" s="93" t="s">
        <v>192</v>
      </c>
      <c r="D42" s="85">
        <v>13989.759</v>
      </c>
      <c r="E42" s="85">
        <v>1990</v>
      </c>
      <c r="F42" s="85">
        <v>1989.759</v>
      </c>
      <c r="G42" s="85"/>
      <c r="H42" s="85">
        <v>1990</v>
      </c>
      <c r="I42" s="85"/>
      <c r="J42" s="164">
        <v>1990</v>
      </c>
      <c r="K42" s="164">
        <f t="shared" si="21"/>
        <v>1990</v>
      </c>
      <c r="L42" s="161"/>
      <c r="M42" s="163"/>
      <c r="N42" s="163"/>
      <c r="O42" s="163">
        <f t="shared" si="20"/>
        <v>455</v>
      </c>
      <c r="P42" s="164">
        <v>1535</v>
      </c>
      <c r="Q42" s="164">
        <f t="shared" si="22"/>
        <v>1535</v>
      </c>
      <c r="R42" s="161"/>
      <c r="S42" s="165"/>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8"/>
      <c r="DA42" s="98"/>
      <c r="DB42" s="98"/>
      <c r="DC42" s="98"/>
      <c r="DD42" s="98"/>
      <c r="DE42" s="98"/>
      <c r="DF42" s="98"/>
      <c r="DG42" s="98"/>
      <c r="DH42" s="98"/>
      <c r="DI42" s="98"/>
      <c r="DJ42" s="98"/>
      <c r="DK42" s="98"/>
      <c r="DL42" s="98"/>
      <c r="DM42" s="98"/>
      <c r="DN42" s="98"/>
      <c r="DO42" s="98"/>
      <c r="DP42" s="98"/>
      <c r="DQ42" s="98"/>
      <c r="DR42" s="98"/>
      <c r="DS42" s="98"/>
      <c r="DT42" s="98"/>
      <c r="DU42" s="98"/>
      <c r="DV42" s="98"/>
      <c r="DW42" s="98"/>
      <c r="DX42" s="98"/>
      <c r="DY42" s="98"/>
      <c r="DZ42" s="98"/>
      <c r="EA42" s="98"/>
      <c r="EB42" s="98"/>
      <c r="EC42" s="98"/>
      <c r="ED42" s="98"/>
      <c r="EE42" s="98"/>
      <c r="EF42" s="98"/>
      <c r="EG42" s="98"/>
      <c r="EH42" s="98"/>
      <c r="EI42" s="98"/>
      <c r="EJ42" s="98"/>
      <c r="EK42" s="98"/>
      <c r="EL42" s="98"/>
      <c r="EM42" s="98"/>
      <c r="EN42" s="98"/>
      <c r="EO42" s="98"/>
      <c r="EP42" s="98"/>
      <c r="EQ42" s="98"/>
      <c r="ER42" s="98"/>
      <c r="ES42" s="98"/>
      <c r="ET42" s="98"/>
      <c r="EU42" s="98"/>
      <c r="EV42" s="98"/>
      <c r="EW42" s="98"/>
      <c r="EX42" s="98"/>
      <c r="EY42" s="98"/>
      <c r="EZ42" s="98"/>
      <c r="FA42" s="98"/>
      <c r="FB42" s="98"/>
      <c r="FC42" s="98"/>
      <c r="FD42" s="98"/>
      <c r="FE42" s="98"/>
      <c r="FF42" s="98"/>
      <c r="FG42" s="98"/>
      <c r="FH42" s="98"/>
      <c r="FI42" s="98"/>
      <c r="FJ42" s="98"/>
      <c r="FK42" s="98"/>
      <c r="FL42" s="98"/>
      <c r="FM42" s="98"/>
      <c r="FN42" s="98"/>
      <c r="FO42" s="98"/>
      <c r="FP42" s="98"/>
      <c r="FQ42" s="98"/>
      <c r="FR42" s="98"/>
      <c r="FS42" s="98"/>
      <c r="FT42" s="98"/>
      <c r="FU42" s="98"/>
      <c r="FV42" s="98"/>
      <c r="FW42" s="98"/>
      <c r="FX42" s="98"/>
      <c r="FY42" s="98"/>
      <c r="FZ42" s="98"/>
      <c r="GA42" s="98"/>
      <c r="GB42" s="98"/>
      <c r="GC42" s="98"/>
      <c r="GD42" s="98"/>
      <c r="GE42" s="98"/>
      <c r="GF42" s="98"/>
      <c r="GG42" s="98"/>
      <c r="GH42" s="98"/>
      <c r="GI42" s="98"/>
      <c r="GJ42" s="98"/>
      <c r="GK42" s="98"/>
      <c r="GL42" s="98"/>
      <c r="GM42" s="98"/>
      <c r="GN42" s="98"/>
      <c r="GO42" s="98"/>
      <c r="GP42" s="98"/>
      <c r="GQ42" s="98"/>
      <c r="GR42" s="98"/>
      <c r="GS42" s="98"/>
      <c r="GT42" s="98"/>
      <c r="GU42" s="98"/>
      <c r="GV42" s="98"/>
      <c r="GW42" s="98"/>
      <c r="GX42" s="98"/>
      <c r="GY42" s="98"/>
      <c r="GZ42" s="98"/>
      <c r="HA42" s="98"/>
      <c r="HB42" s="98"/>
      <c r="HC42" s="98"/>
      <c r="HD42" s="98"/>
      <c r="HE42" s="98"/>
      <c r="HF42" s="98"/>
      <c r="HG42" s="98"/>
      <c r="HH42" s="98"/>
      <c r="HI42" s="98"/>
      <c r="HJ42" s="98"/>
      <c r="HK42" s="98"/>
      <c r="HL42" s="98"/>
      <c r="HM42" s="98"/>
      <c r="HN42" s="98"/>
      <c r="HO42" s="98"/>
      <c r="HP42" s="98"/>
      <c r="HQ42" s="98"/>
      <c r="HR42" s="98"/>
    </row>
    <row r="43" spans="1:226" ht="45.75" customHeight="1">
      <c r="A43" s="93">
        <v>5</v>
      </c>
      <c r="B43" s="94" t="s">
        <v>121</v>
      </c>
      <c r="C43" s="93" t="s">
        <v>193</v>
      </c>
      <c r="D43" s="85">
        <v>19138.297999999999</v>
      </c>
      <c r="E43" s="85">
        <v>4138</v>
      </c>
      <c r="F43" s="85">
        <v>4138.2979999999989</v>
      </c>
      <c r="G43" s="85"/>
      <c r="H43" s="85">
        <v>4138</v>
      </c>
      <c r="I43" s="85"/>
      <c r="J43" s="164">
        <v>4138</v>
      </c>
      <c r="K43" s="164">
        <f t="shared" si="21"/>
        <v>4138</v>
      </c>
      <c r="L43" s="161"/>
      <c r="M43" s="163"/>
      <c r="N43" s="163"/>
      <c r="O43" s="163">
        <f t="shared" si="20"/>
        <v>627</v>
      </c>
      <c r="P43" s="164">
        <v>3511</v>
      </c>
      <c r="Q43" s="164">
        <f t="shared" si="22"/>
        <v>3511</v>
      </c>
      <c r="R43" s="161"/>
      <c r="S43" s="165"/>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98"/>
      <c r="CR43" s="98"/>
      <c r="CS43" s="98"/>
      <c r="CT43" s="98"/>
      <c r="CU43" s="98"/>
      <c r="CV43" s="98"/>
      <c r="CW43" s="98"/>
      <c r="CX43" s="98"/>
      <c r="CY43" s="98"/>
      <c r="CZ43" s="98"/>
      <c r="DA43" s="98"/>
      <c r="DB43" s="98"/>
      <c r="DC43" s="98"/>
      <c r="DD43" s="98"/>
      <c r="DE43" s="98"/>
      <c r="DF43" s="98"/>
      <c r="DG43" s="98"/>
      <c r="DH43" s="98"/>
      <c r="DI43" s="98"/>
      <c r="DJ43" s="98"/>
      <c r="DK43" s="98"/>
      <c r="DL43" s="98"/>
      <c r="DM43" s="98"/>
      <c r="DN43" s="98"/>
      <c r="DO43" s="98"/>
      <c r="DP43" s="98"/>
      <c r="DQ43" s="98"/>
      <c r="DR43" s="98"/>
      <c r="DS43" s="98"/>
      <c r="DT43" s="98"/>
      <c r="DU43" s="98"/>
      <c r="DV43" s="98"/>
      <c r="DW43" s="98"/>
      <c r="DX43" s="98"/>
      <c r="DY43" s="98"/>
      <c r="DZ43" s="98"/>
      <c r="EA43" s="98"/>
      <c r="EB43" s="98"/>
      <c r="EC43" s="98"/>
      <c r="ED43" s="98"/>
      <c r="EE43" s="98"/>
      <c r="EF43" s="98"/>
      <c r="EG43" s="98"/>
      <c r="EH43" s="98"/>
      <c r="EI43" s="98"/>
      <c r="EJ43" s="98"/>
      <c r="EK43" s="98"/>
      <c r="EL43" s="98"/>
      <c r="EM43" s="98"/>
      <c r="EN43" s="98"/>
      <c r="EO43" s="98"/>
      <c r="EP43" s="98"/>
      <c r="EQ43" s="98"/>
      <c r="ER43" s="98"/>
      <c r="ES43" s="98"/>
      <c r="ET43" s="98"/>
      <c r="EU43" s="98"/>
      <c r="EV43" s="98"/>
      <c r="EW43" s="98"/>
      <c r="EX43" s="98"/>
      <c r="EY43" s="98"/>
      <c r="EZ43" s="98"/>
      <c r="FA43" s="98"/>
      <c r="FB43" s="98"/>
      <c r="FC43" s="98"/>
      <c r="FD43" s="98"/>
      <c r="FE43" s="98"/>
      <c r="FF43" s="98"/>
      <c r="FG43" s="98"/>
      <c r="FH43" s="98"/>
      <c r="FI43" s="98"/>
      <c r="FJ43" s="98"/>
      <c r="FK43" s="98"/>
      <c r="FL43" s="98"/>
      <c r="FM43" s="98"/>
      <c r="FN43" s="98"/>
      <c r="FO43" s="98"/>
      <c r="FP43" s="98"/>
      <c r="FQ43" s="98"/>
      <c r="FR43" s="98"/>
      <c r="FS43" s="98"/>
      <c r="FT43" s="98"/>
      <c r="FU43" s="98"/>
      <c r="FV43" s="98"/>
      <c r="FW43" s="98"/>
      <c r="FX43" s="98"/>
      <c r="FY43" s="98"/>
      <c r="FZ43" s="98"/>
      <c r="GA43" s="98"/>
      <c r="GB43" s="98"/>
      <c r="GC43" s="98"/>
      <c r="GD43" s="98"/>
      <c r="GE43" s="98"/>
      <c r="GF43" s="98"/>
      <c r="GG43" s="98"/>
      <c r="GH43" s="98"/>
      <c r="GI43" s="98"/>
      <c r="GJ43" s="98"/>
      <c r="GK43" s="98"/>
      <c r="GL43" s="98"/>
      <c r="GM43" s="98"/>
      <c r="GN43" s="98"/>
      <c r="GO43" s="98"/>
      <c r="GP43" s="98"/>
      <c r="GQ43" s="98"/>
      <c r="GR43" s="98"/>
      <c r="GS43" s="98"/>
      <c r="GT43" s="98"/>
      <c r="GU43" s="98"/>
      <c r="GV43" s="98"/>
      <c r="GW43" s="98"/>
      <c r="GX43" s="98"/>
      <c r="GY43" s="98"/>
      <c r="GZ43" s="98"/>
      <c r="HA43" s="98"/>
      <c r="HB43" s="98"/>
      <c r="HC43" s="98"/>
      <c r="HD43" s="98"/>
      <c r="HE43" s="98"/>
      <c r="HF43" s="98"/>
      <c r="HG43" s="98"/>
      <c r="HH43" s="98"/>
      <c r="HI43" s="98"/>
      <c r="HJ43" s="98"/>
      <c r="HK43" s="98"/>
      <c r="HL43" s="98"/>
      <c r="HM43" s="98"/>
      <c r="HN43" s="98"/>
      <c r="HO43" s="98"/>
      <c r="HP43" s="98"/>
      <c r="HQ43" s="98"/>
      <c r="HR43" s="98"/>
    </row>
    <row r="44" spans="1:226" ht="45" customHeight="1">
      <c r="A44" s="93">
        <v>6</v>
      </c>
      <c r="B44" s="94" t="s">
        <v>122</v>
      </c>
      <c r="C44" s="93" t="s">
        <v>194</v>
      </c>
      <c r="D44" s="85">
        <v>14490</v>
      </c>
      <c r="E44" s="85">
        <v>4490</v>
      </c>
      <c r="F44" s="85">
        <v>4490</v>
      </c>
      <c r="G44" s="85"/>
      <c r="H44" s="85">
        <v>4490</v>
      </c>
      <c r="I44" s="85"/>
      <c r="J44" s="164">
        <v>4490</v>
      </c>
      <c r="K44" s="164">
        <f t="shared" si="21"/>
        <v>4490</v>
      </c>
      <c r="L44" s="161"/>
      <c r="M44" s="163"/>
      <c r="N44" s="163"/>
      <c r="O44" s="163">
        <f t="shared" si="20"/>
        <v>1044</v>
      </c>
      <c r="P44" s="164">
        <v>3446</v>
      </c>
      <c r="Q44" s="164">
        <f t="shared" si="22"/>
        <v>3446</v>
      </c>
      <c r="R44" s="161"/>
      <c r="S44" s="165"/>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98"/>
      <c r="CR44" s="98"/>
      <c r="CS44" s="98"/>
      <c r="CT44" s="98"/>
      <c r="CU44" s="98"/>
      <c r="CV44" s="98"/>
      <c r="CW44" s="98"/>
      <c r="CX44" s="98"/>
      <c r="CY44" s="98"/>
      <c r="CZ44" s="98"/>
      <c r="DA44" s="98"/>
      <c r="DB44" s="98"/>
      <c r="DC44" s="98"/>
      <c r="DD44" s="98"/>
      <c r="DE44" s="98"/>
      <c r="DF44" s="98"/>
      <c r="DG44" s="98"/>
      <c r="DH44" s="98"/>
      <c r="DI44" s="98"/>
      <c r="DJ44" s="98"/>
      <c r="DK44" s="98"/>
      <c r="DL44" s="98"/>
      <c r="DM44" s="98"/>
      <c r="DN44" s="98"/>
      <c r="DO44" s="98"/>
      <c r="DP44" s="98"/>
      <c r="DQ44" s="98"/>
      <c r="DR44" s="98"/>
      <c r="DS44" s="98"/>
      <c r="DT44" s="98"/>
      <c r="DU44" s="98"/>
      <c r="DV44" s="98"/>
      <c r="DW44" s="98"/>
      <c r="DX44" s="98"/>
      <c r="DY44" s="98"/>
      <c r="DZ44" s="98"/>
      <c r="EA44" s="98"/>
      <c r="EB44" s="98"/>
      <c r="EC44" s="98"/>
      <c r="ED44" s="98"/>
      <c r="EE44" s="98"/>
      <c r="EF44" s="98"/>
      <c r="EG44" s="98"/>
      <c r="EH44" s="98"/>
      <c r="EI44" s="98"/>
      <c r="EJ44" s="98"/>
      <c r="EK44" s="98"/>
      <c r="EL44" s="98"/>
      <c r="EM44" s="98"/>
      <c r="EN44" s="98"/>
      <c r="EO44" s="98"/>
      <c r="EP44" s="98"/>
      <c r="EQ44" s="98"/>
      <c r="ER44" s="98"/>
      <c r="ES44" s="98"/>
      <c r="ET44" s="98"/>
      <c r="EU44" s="98"/>
      <c r="EV44" s="98"/>
      <c r="EW44" s="98"/>
      <c r="EX44" s="98"/>
      <c r="EY44" s="98"/>
      <c r="EZ44" s="98"/>
      <c r="FA44" s="98"/>
      <c r="FB44" s="98"/>
      <c r="FC44" s="98"/>
      <c r="FD44" s="98"/>
      <c r="FE44" s="98"/>
      <c r="FF44" s="98"/>
      <c r="FG44" s="98"/>
      <c r="FH44" s="98"/>
      <c r="FI44" s="98"/>
      <c r="FJ44" s="98"/>
      <c r="FK44" s="98"/>
      <c r="FL44" s="98"/>
      <c r="FM44" s="98"/>
      <c r="FN44" s="98"/>
      <c r="FO44" s="98"/>
      <c r="FP44" s="98"/>
      <c r="FQ44" s="98"/>
      <c r="FR44" s="98"/>
      <c r="FS44" s="98"/>
      <c r="FT44" s="98"/>
      <c r="FU44" s="98"/>
      <c r="FV44" s="98"/>
      <c r="FW44" s="98"/>
      <c r="FX44" s="98"/>
      <c r="FY44" s="98"/>
      <c r="FZ44" s="98"/>
      <c r="GA44" s="98"/>
      <c r="GB44" s="98"/>
      <c r="GC44" s="98"/>
      <c r="GD44" s="98"/>
      <c r="GE44" s="98"/>
      <c r="GF44" s="98"/>
      <c r="GG44" s="98"/>
      <c r="GH44" s="98"/>
      <c r="GI44" s="98"/>
      <c r="GJ44" s="98"/>
      <c r="GK44" s="98"/>
      <c r="GL44" s="98"/>
      <c r="GM44" s="98"/>
      <c r="GN44" s="98"/>
      <c r="GO44" s="98"/>
      <c r="GP44" s="98"/>
      <c r="GQ44" s="98"/>
      <c r="GR44" s="98"/>
      <c r="GS44" s="98"/>
      <c r="GT44" s="98"/>
      <c r="GU44" s="98"/>
      <c r="GV44" s="98"/>
      <c r="GW44" s="98"/>
      <c r="GX44" s="98"/>
      <c r="GY44" s="98"/>
      <c r="GZ44" s="98"/>
      <c r="HA44" s="98"/>
      <c r="HB44" s="98"/>
      <c r="HC44" s="98"/>
      <c r="HD44" s="98"/>
      <c r="HE44" s="98"/>
      <c r="HF44" s="98"/>
      <c r="HG44" s="98"/>
      <c r="HH44" s="98"/>
      <c r="HI44" s="98"/>
      <c r="HJ44" s="98"/>
      <c r="HK44" s="98"/>
      <c r="HL44" s="98"/>
      <c r="HM44" s="98"/>
      <c r="HN44" s="98"/>
      <c r="HO44" s="98"/>
      <c r="HP44" s="98"/>
      <c r="HQ44" s="98"/>
      <c r="HR44" s="98"/>
    </row>
    <row r="45" spans="1:226" ht="36.75" customHeight="1">
      <c r="A45" s="93">
        <v>7</v>
      </c>
      <c r="B45" s="94" t="s">
        <v>123</v>
      </c>
      <c r="C45" s="93" t="s">
        <v>195</v>
      </c>
      <c r="D45" s="85">
        <v>5366.384</v>
      </c>
      <c r="E45" s="85">
        <v>866</v>
      </c>
      <c r="F45" s="85">
        <v>866.38400000000001</v>
      </c>
      <c r="G45" s="85"/>
      <c r="H45" s="85">
        <v>866</v>
      </c>
      <c r="I45" s="85"/>
      <c r="J45" s="164">
        <v>866</v>
      </c>
      <c r="K45" s="164">
        <f t="shared" si="21"/>
        <v>866</v>
      </c>
      <c r="L45" s="161"/>
      <c r="M45" s="163"/>
      <c r="N45" s="163"/>
      <c r="O45" s="163">
        <f t="shared" si="20"/>
        <v>247</v>
      </c>
      <c r="P45" s="164">
        <v>619</v>
      </c>
      <c r="Q45" s="164">
        <f t="shared" si="22"/>
        <v>619</v>
      </c>
      <c r="R45" s="161"/>
      <c r="S45" s="165"/>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c r="BR45" s="98"/>
      <c r="BS45" s="98"/>
      <c r="BT45" s="98"/>
      <c r="BU45" s="98"/>
      <c r="BV45" s="98"/>
      <c r="BW45" s="98"/>
      <c r="BX45" s="98"/>
      <c r="BY45" s="98"/>
      <c r="BZ45" s="98"/>
      <c r="CA45" s="98"/>
      <c r="CB45" s="98"/>
      <c r="CC45" s="98"/>
      <c r="CD45" s="98"/>
      <c r="CE45" s="98"/>
      <c r="CF45" s="98"/>
      <c r="CG45" s="98"/>
      <c r="CH45" s="98"/>
      <c r="CI45" s="98"/>
      <c r="CJ45" s="98"/>
      <c r="CK45" s="98"/>
      <c r="CL45" s="98"/>
      <c r="CM45" s="98"/>
      <c r="CN45" s="98"/>
      <c r="CO45" s="98"/>
      <c r="CP45" s="98"/>
      <c r="CQ45" s="98"/>
      <c r="CR45" s="98"/>
      <c r="CS45" s="98"/>
      <c r="CT45" s="98"/>
      <c r="CU45" s="98"/>
      <c r="CV45" s="98"/>
      <c r="CW45" s="98"/>
      <c r="CX45" s="98"/>
      <c r="CY45" s="98"/>
      <c r="CZ45" s="98"/>
      <c r="DA45" s="98"/>
      <c r="DB45" s="98"/>
      <c r="DC45" s="98"/>
      <c r="DD45" s="98"/>
      <c r="DE45" s="98"/>
      <c r="DF45" s="98"/>
      <c r="DG45" s="98"/>
      <c r="DH45" s="98"/>
      <c r="DI45" s="98"/>
      <c r="DJ45" s="98"/>
      <c r="DK45" s="98"/>
      <c r="DL45" s="98"/>
      <c r="DM45" s="98"/>
      <c r="DN45" s="98"/>
      <c r="DO45" s="98"/>
      <c r="DP45" s="98"/>
      <c r="DQ45" s="98"/>
      <c r="DR45" s="98"/>
      <c r="DS45" s="98"/>
      <c r="DT45" s="98"/>
      <c r="DU45" s="98"/>
      <c r="DV45" s="98"/>
      <c r="DW45" s="98"/>
      <c r="DX45" s="98"/>
      <c r="DY45" s="98"/>
      <c r="DZ45" s="98"/>
      <c r="EA45" s="98"/>
      <c r="EB45" s="98"/>
      <c r="EC45" s="98"/>
      <c r="ED45" s="98"/>
      <c r="EE45" s="98"/>
      <c r="EF45" s="98"/>
      <c r="EG45" s="98"/>
      <c r="EH45" s="98"/>
      <c r="EI45" s="98"/>
      <c r="EJ45" s="98"/>
      <c r="EK45" s="98"/>
      <c r="EL45" s="98"/>
      <c r="EM45" s="98"/>
      <c r="EN45" s="98"/>
      <c r="EO45" s="98"/>
      <c r="EP45" s="98"/>
      <c r="EQ45" s="98"/>
      <c r="ER45" s="98"/>
      <c r="ES45" s="98"/>
      <c r="ET45" s="98"/>
      <c r="EU45" s="98"/>
      <c r="EV45" s="98"/>
      <c r="EW45" s="98"/>
      <c r="EX45" s="98"/>
      <c r="EY45" s="98"/>
      <c r="EZ45" s="98"/>
      <c r="FA45" s="98"/>
      <c r="FB45" s="98"/>
      <c r="FC45" s="98"/>
      <c r="FD45" s="98"/>
      <c r="FE45" s="98"/>
      <c r="FF45" s="98"/>
      <c r="FG45" s="98"/>
      <c r="FH45" s="98"/>
      <c r="FI45" s="98"/>
      <c r="FJ45" s="98"/>
      <c r="FK45" s="98"/>
      <c r="FL45" s="98"/>
      <c r="FM45" s="98"/>
      <c r="FN45" s="98"/>
      <c r="FO45" s="98"/>
      <c r="FP45" s="98"/>
      <c r="FQ45" s="98"/>
      <c r="FR45" s="98"/>
      <c r="FS45" s="98"/>
      <c r="FT45" s="98"/>
      <c r="FU45" s="98"/>
      <c r="FV45" s="98"/>
      <c r="FW45" s="98"/>
      <c r="FX45" s="98"/>
      <c r="FY45" s="98"/>
      <c r="FZ45" s="98"/>
      <c r="GA45" s="98"/>
      <c r="GB45" s="98"/>
      <c r="GC45" s="98"/>
      <c r="GD45" s="98"/>
      <c r="GE45" s="98"/>
      <c r="GF45" s="98"/>
      <c r="GG45" s="98"/>
      <c r="GH45" s="98"/>
      <c r="GI45" s="98"/>
      <c r="GJ45" s="98"/>
      <c r="GK45" s="98"/>
      <c r="GL45" s="98"/>
      <c r="GM45" s="98"/>
      <c r="GN45" s="98"/>
      <c r="GO45" s="98"/>
      <c r="GP45" s="98"/>
      <c r="GQ45" s="98"/>
      <c r="GR45" s="98"/>
      <c r="GS45" s="98"/>
      <c r="GT45" s="98"/>
      <c r="GU45" s="98"/>
      <c r="GV45" s="98"/>
      <c r="GW45" s="98"/>
      <c r="GX45" s="98"/>
      <c r="GY45" s="98"/>
      <c r="GZ45" s="98"/>
      <c r="HA45" s="98"/>
      <c r="HB45" s="98"/>
      <c r="HC45" s="98"/>
      <c r="HD45" s="98"/>
      <c r="HE45" s="98"/>
      <c r="HF45" s="98"/>
      <c r="HG45" s="98"/>
      <c r="HH45" s="98"/>
      <c r="HI45" s="98"/>
      <c r="HJ45" s="98"/>
      <c r="HK45" s="98"/>
      <c r="HL45" s="98"/>
      <c r="HM45" s="98"/>
      <c r="HN45" s="98"/>
      <c r="HO45" s="98"/>
      <c r="HP45" s="98"/>
      <c r="HQ45" s="98"/>
      <c r="HR45" s="98"/>
    </row>
    <row r="46" spans="1:226" ht="75" customHeight="1">
      <c r="A46" s="93">
        <v>8</v>
      </c>
      <c r="B46" s="94" t="s">
        <v>124</v>
      </c>
      <c r="C46" s="93" t="s">
        <v>196</v>
      </c>
      <c r="D46" s="85">
        <v>8000</v>
      </c>
      <c r="E46" s="85">
        <v>3000</v>
      </c>
      <c r="F46" s="85">
        <v>3000</v>
      </c>
      <c r="G46" s="85"/>
      <c r="H46" s="85">
        <v>3000</v>
      </c>
      <c r="I46" s="85"/>
      <c r="J46" s="164">
        <v>3000</v>
      </c>
      <c r="K46" s="164">
        <f t="shared" si="21"/>
        <v>3000</v>
      </c>
      <c r="L46" s="161"/>
      <c r="M46" s="163"/>
      <c r="N46" s="163"/>
      <c r="O46" s="163">
        <f t="shared" si="20"/>
        <v>245</v>
      </c>
      <c r="P46" s="164">
        <v>2755</v>
      </c>
      <c r="Q46" s="164">
        <v>2755</v>
      </c>
      <c r="R46" s="161"/>
      <c r="S46" s="165"/>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c r="FK46" s="98"/>
      <c r="FL46" s="98"/>
      <c r="FM46" s="98"/>
      <c r="FN46" s="98"/>
      <c r="FO46" s="98"/>
      <c r="FP46" s="98"/>
      <c r="FQ46" s="98"/>
      <c r="FR46" s="98"/>
      <c r="FS46" s="98"/>
      <c r="FT46" s="98"/>
      <c r="FU46" s="98"/>
      <c r="FV46" s="98"/>
      <c r="FW46" s="98"/>
      <c r="FX46" s="98"/>
      <c r="FY46" s="98"/>
      <c r="FZ46" s="98"/>
      <c r="GA46" s="98"/>
      <c r="GB46" s="98"/>
      <c r="GC46" s="98"/>
      <c r="GD46" s="98"/>
      <c r="GE46" s="98"/>
      <c r="GF46" s="98"/>
      <c r="GG46" s="98"/>
      <c r="GH46" s="98"/>
      <c r="GI46" s="98"/>
      <c r="GJ46" s="98"/>
      <c r="GK46" s="98"/>
      <c r="GL46" s="98"/>
      <c r="GM46" s="98"/>
      <c r="GN46" s="98"/>
      <c r="GO46" s="98"/>
      <c r="GP46" s="98"/>
      <c r="GQ46" s="98"/>
      <c r="GR46" s="98"/>
      <c r="GS46" s="98"/>
      <c r="GT46" s="98"/>
      <c r="GU46" s="98"/>
      <c r="GV46" s="98"/>
      <c r="GW46" s="98"/>
      <c r="GX46" s="98"/>
      <c r="GY46" s="98"/>
      <c r="GZ46" s="98"/>
      <c r="HA46" s="98"/>
      <c r="HB46" s="98"/>
      <c r="HC46" s="98"/>
      <c r="HD46" s="98"/>
      <c r="HE46" s="98"/>
      <c r="HF46" s="98"/>
      <c r="HG46" s="98"/>
      <c r="HH46" s="98"/>
      <c r="HI46" s="98"/>
      <c r="HJ46" s="98"/>
      <c r="HK46" s="98"/>
      <c r="HL46" s="98"/>
      <c r="HM46" s="98"/>
      <c r="HN46" s="98"/>
      <c r="HO46" s="98"/>
      <c r="HP46" s="98"/>
      <c r="HQ46" s="98"/>
      <c r="HR46" s="98"/>
    </row>
    <row r="47" spans="1:226" ht="51.75" customHeight="1">
      <c r="A47" s="93">
        <v>9</v>
      </c>
      <c r="B47" s="94" t="s">
        <v>125</v>
      </c>
      <c r="C47" s="93" t="s">
        <v>197</v>
      </c>
      <c r="D47" s="85">
        <v>4500</v>
      </c>
      <c r="E47" s="85">
        <v>1500</v>
      </c>
      <c r="F47" s="85">
        <v>1500</v>
      </c>
      <c r="G47" s="85"/>
      <c r="H47" s="85">
        <v>1500</v>
      </c>
      <c r="I47" s="85"/>
      <c r="J47" s="164">
        <v>1500</v>
      </c>
      <c r="K47" s="164">
        <f t="shared" si="21"/>
        <v>1500</v>
      </c>
      <c r="L47" s="161"/>
      <c r="M47" s="163"/>
      <c r="N47" s="163"/>
      <c r="O47" s="163">
        <f t="shared" si="20"/>
        <v>322</v>
      </c>
      <c r="P47" s="164">
        <v>1178</v>
      </c>
      <c r="Q47" s="164">
        <f t="shared" si="22"/>
        <v>1178</v>
      </c>
      <c r="R47" s="161"/>
      <c r="S47" s="165"/>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c r="CK47" s="98"/>
      <c r="CL47" s="98"/>
      <c r="CM47" s="98"/>
      <c r="CN47" s="98"/>
      <c r="CO47" s="98"/>
      <c r="CP47" s="98"/>
      <c r="CQ47" s="98"/>
      <c r="CR47" s="98"/>
      <c r="CS47" s="98"/>
      <c r="CT47" s="98"/>
      <c r="CU47" s="98"/>
      <c r="CV47" s="98"/>
      <c r="CW47" s="98"/>
      <c r="CX47" s="98"/>
      <c r="CY47" s="98"/>
      <c r="CZ47" s="98"/>
      <c r="DA47" s="98"/>
      <c r="DB47" s="98"/>
      <c r="DC47" s="98"/>
      <c r="DD47" s="98"/>
      <c r="DE47" s="98"/>
      <c r="DF47" s="98"/>
      <c r="DG47" s="98"/>
      <c r="DH47" s="98"/>
      <c r="DI47" s="98"/>
      <c r="DJ47" s="98"/>
      <c r="DK47" s="98"/>
      <c r="DL47" s="98"/>
      <c r="DM47" s="98"/>
      <c r="DN47" s="98"/>
      <c r="DO47" s="98"/>
      <c r="DP47" s="98"/>
      <c r="DQ47" s="98"/>
      <c r="DR47" s="98"/>
      <c r="DS47" s="98"/>
      <c r="DT47" s="98"/>
      <c r="DU47" s="98"/>
      <c r="DV47" s="98"/>
      <c r="DW47" s="98"/>
      <c r="DX47" s="98"/>
      <c r="DY47" s="98"/>
      <c r="DZ47" s="98"/>
      <c r="EA47" s="98"/>
      <c r="EB47" s="98"/>
      <c r="EC47" s="98"/>
      <c r="ED47" s="98"/>
      <c r="EE47" s="98"/>
      <c r="EF47" s="98"/>
      <c r="EG47" s="98"/>
      <c r="EH47" s="98"/>
      <c r="EI47" s="98"/>
      <c r="EJ47" s="98"/>
      <c r="EK47" s="98"/>
      <c r="EL47" s="98"/>
      <c r="EM47" s="98"/>
      <c r="EN47" s="98"/>
      <c r="EO47" s="98"/>
      <c r="EP47" s="98"/>
      <c r="EQ47" s="98"/>
      <c r="ER47" s="98"/>
      <c r="ES47" s="98"/>
      <c r="ET47" s="98"/>
      <c r="EU47" s="98"/>
      <c r="EV47" s="98"/>
      <c r="EW47" s="98"/>
      <c r="EX47" s="98"/>
      <c r="EY47" s="98"/>
      <c r="EZ47" s="98"/>
      <c r="FA47" s="98"/>
      <c r="FB47" s="98"/>
      <c r="FC47" s="98"/>
      <c r="FD47" s="98"/>
      <c r="FE47" s="98"/>
      <c r="FF47" s="98"/>
      <c r="FG47" s="98"/>
      <c r="FH47" s="98"/>
      <c r="FI47" s="98"/>
      <c r="FJ47" s="98"/>
      <c r="FK47" s="98"/>
      <c r="FL47" s="98"/>
      <c r="FM47" s="98"/>
      <c r="FN47" s="98"/>
      <c r="FO47" s="98"/>
      <c r="FP47" s="98"/>
      <c r="FQ47" s="98"/>
      <c r="FR47" s="98"/>
      <c r="FS47" s="98"/>
      <c r="FT47" s="98"/>
      <c r="FU47" s="98"/>
      <c r="FV47" s="98"/>
      <c r="FW47" s="98"/>
      <c r="FX47" s="98"/>
      <c r="FY47" s="98"/>
      <c r="FZ47" s="98"/>
      <c r="GA47" s="98"/>
      <c r="GB47" s="98"/>
      <c r="GC47" s="98"/>
      <c r="GD47" s="98"/>
      <c r="GE47" s="98"/>
      <c r="GF47" s="98"/>
      <c r="GG47" s="98"/>
      <c r="GH47" s="98"/>
      <c r="GI47" s="98"/>
      <c r="GJ47" s="98"/>
      <c r="GK47" s="98"/>
      <c r="GL47" s="98"/>
      <c r="GM47" s="98"/>
      <c r="GN47" s="98"/>
      <c r="GO47" s="98"/>
      <c r="GP47" s="98"/>
      <c r="GQ47" s="98"/>
      <c r="GR47" s="98"/>
      <c r="GS47" s="98"/>
      <c r="GT47" s="98"/>
      <c r="GU47" s="98"/>
      <c r="GV47" s="98"/>
      <c r="GW47" s="98"/>
      <c r="GX47" s="98"/>
      <c r="GY47" s="98"/>
      <c r="GZ47" s="98"/>
      <c r="HA47" s="98"/>
      <c r="HB47" s="98"/>
      <c r="HC47" s="98"/>
      <c r="HD47" s="98"/>
      <c r="HE47" s="98"/>
      <c r="HF47" s="98"/>
      <c r="HG47" s="98"/>
      <c r="HH47" s="98"/>
      <c r="HI47" s="98"/>
      <c r="HJ47" s="98"/>
      <c r="HK47" s="98"/>
      <c r="HL47" s="98"/>
      <c r="HM47" s="98"/>
      <c r="HN47" s="98"/>
      <c r="HO47" s="98"/>
      <c r="HP47" s="98"/>
      <c r="HQ47" s="98"/>
      <c r="HR47" s="98"/>
    </row>
    <row r="48" spans="1:226" ht="41.25" customHeight="1">
      <c r="A48" s="93">
        <v>10</v>
      </c>
      <c r="B48" s="94" t="s">
        <v>126</v>
      </c>
      <c r="C48" s="93" t="s">
        <v>198</v>
      </c>
      <c r="D48" s="85">
        <v>2200</v>
      </c>
      <c r="E48" s="85">
        <v>200</v>
      </c>
      <c r="F48" s="85">
        <v>200</v>
      </c>
      <c r="G48" s="85"/>
      <c r="H48" s="85">
        <v>200</v>
      </c>
      <c r="I48" s="85"/>
      <c r="J48" s="164">
        <v>200</v>
      </c>
      <c r="K48" s="164">
        <f t="shared" si="21"/>
        <v>200</v>
      </c>
      <c r="L48" s="161"/>
      <c r="M48" s="163"/>
      <c r="N48" s="163"/>
      <c r="O48" s="163">
        <f t="shared" si="20"/>
        <v>200</v>
      </c>
      <c r="P48" s="164">
        <v>0</v>
      </c>
      <c r="Q48" s="164">
        <v>0</v>
      </c>
      <c r="R48" s="161"/>
      <c r="S48" s="165"/>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8"/>
      <c r="CG48" s="98"/>
      <c r="CH48" s="98"/>
      <c r="CI48" s="98"/>
      <c r="CJ48" s="98"/>
      <c r="CK48" s="98"/>
      <c r="CL48" s="98"/>
      <c r="CM48" s="98"/>
      <c r="CN48" s="98"/>
      <c r="CO48" s="98"/>
      <c r="CP48" s="98"/>
      <c r="CQ48" s="98"/>
      <c r="CR48" s="98"/>
      <c r="CS48" s="98"/>
      <c r="CT48" s="98"/>
      <c r="CU48" s="98"/>
      <c r="CV48" s="98"/>
      <c r="CW48" s="98"/>
      <c r="CX48" s="98"/>
      <c r="CY48" s="98"/>
      <c r="CZ48" s="98"/>
      <c r="DA48" s="98"/>
      <c r="DB48" s="98"/>
      <c r="DC48" s="98"/>
      <c r="DD48" s="98"/>
      <c r="DE48" s="98"/>
      <c r="DF48" s="98"/>
      <c r="DG48" s="98"/>
      <c r="DH48" s="98"/>
      <c r="DI48" s="98"/>
      <c r="DJ48" s="98"/>
      <c r="DK48" s="98"/>
      <c r="DL48" s="98"/>
      <c r="DM48" s="98"/>
      <c r="DN48" s="98"/>
      <c r="DO48" s="98"/>
      <c r="DP48" s="98"/>
      <c r="DQ48" s="98"/>
      <c r="DR48" s="98"/>
      <c r="DS48" s="98"/>
      <c r="DT48" s="98"/>
      <c r="DU48" s="98"/>
      <c r="DV48" s="98"/>
      <c r="DW48" s="98"/>
      <c r="DX48" s="98"/>
      <c r="DY48" s="98"/>
      <c r="DZ48" s="98"/>
      <c r="EA48" s="98"/>
      <c r="EB48" s="98"/>
      <c r="EC48" s="98"/>
      <c r="ED48" s="98"/>
      <c r="EE48" s="98"/>
      <c r="EF48" s="98"/>
      <c r="EG48" s="98"/>
      <c r="EH48" s="98"/>
      <c r="EI48" s="98"/>
      <c r="EJ48" s="98"/>
      <c r="EK48" s="98"/>
      <c r="EL48" s="98"/>
      <c r="EM48" s="98"/>
      <c r="EN48" s="98"/>
      <c r="EO48" s="98"/>
      <c r="EP48" s="98"/>
      <c r="EQ48" s="98"/>
      <c r="ER48" s="98"/>
      <c r="ES48" s="98"/>
      <c r="ET48" s="98"/>
      <c r="EU48" s="98"/>
      <c r="EV48" s="98"/>
      <c r="EW48" s="98"/>
      <c r="EX48" s="98"/>
      <c r="EY48" s="98"/>
      <c r="EZ48" s="98"/>
      <c r="FA48" s="98"/>
      <c r="FB48" s="98"/>
      <c r="FC48" s="98"/>
      <c r="FD48" s="98"/>
      <c r="FE48" s="98"/>
      <c r="FF48" s="98"/>
      <c r="FG48" s="98"/>
      <c r="FH48" s="98"/>
      <c r="FI48" s="98"/>
      <c r="FJ48" s="98"/>
      <c r="FK48" s="98"/>
      <c r="FL48" s="98"/>
      <c r="FM48" s="98"/>
      <c r="FN48" s="98"/>
      <c r="FO48" s="98"/>
      <c r="FP48" s="98"/>
      <c r="FQ48" s="98"/>
      <c r="FR48" s="98"/>
      <c r="FS48" s="98"/>
      <c r="FT48" s="98"/>
      <c r="FU48" s="98"/>
      <c r="FV48" s="98"/>
      <c r="FW48" s="98"/>
      <c r="FX48" s="98"/>
      <c r="FY48" s="98"/>
      <c r="FZ48" s="98"/>
      <c r="GA48" s="98"/>
      <c r="GB48" s="98"/>
      <c r="GC48" s="98"/>
      <c r="GD48" s="98"/>
      <c r="GE48" s="98"/>
      <c r="GF48" s="98"/>
      <c r="GG48" s="98"/>
      <c r="GH48" s="98"/>
      <c r="GI48" s="98"/>
      <c r="GJ48" s="98"/>
      <c r="GK48" s="98"/>
      <c r="GL48" s="98"/>
      <c r="GM48" s="98"/>
      <c r="GN48" s="98"/>
      <c r="GO48" s="98"/>
      <c r="GP48" s="98"/>
      <c r="GQ48" s="98"/>
      <c r="GR48" s="98"/>
      <c r="GS48" s="98"/>
      <c r="GT48" s="98"/>
      <c r="GU48" s="98"/>
      <c r="GV48" s="98"/>
      <c r="GW48" s="98"/>
      <c r="GX48" s="98"/>
      <c r="GY48" s="98"/>
      <c r="GZ48" s="98"/>
      <c r="HA48" s="98"/>
      <c r="HB48" s="98"/>
      <c r="HC48" s="98"/>
      <c r="HD48" s="98"/>
      <c r="HE48" s="98"/>
      <c r="HF48" s="98"/>
      <c r="HG48" s="98"/>
      <c r="HH48" s="98"/>
      <c r="HI48" s="98"/>
      <c r="HJ48" s="98"/>
      <c r="HK48" s="98"/>
      <c r="HL48" s="98"/>
      <c r="HM48" s="98"/>
      <c r="HN48" s="98"/>
      <c r="HO48" s="98"/>
      <c r="HP48" s="98"/>
      <c r="HQ48" s="98"/>
      <c r="HR48" s="98"/>
    </row>
    <row r="49" spans="1:226" ht="51" customHeight="1">
      <c r="A49" s="93">
        <v>11</v>
      </c>
      <c r="B49" s="94" t="s">
        <v>127</v>
      </c>
      <c r="C49" s="93" t="s">
        <v>199</v>
      </c>
      <c r="D49" s="85">
        <v>6180.335</v>
      </c>
      <c r="E49" s="85">
        <v>3180</v>
      </c>
      <c r="F49" s="85">
        <v>2959.7620000000002</v>
      </c>
      <c r="G49" s="85"/>
      <c r="H49" s="85">
        <v>2960</v>
      </c>
      <c r="I49" s="85"/>
      <c r="J49" s="164">
        <v>2960</v>
      </c>
      <c r="K49" s="164">
        <f t="shared" si="21"/>
        <v>2960</v>
      </c>
      <c r="L49" s="161"/>
      <c r="M49" s="163"/>
      <c r="N49" s="163"/>
      <c r="O49" s="163">
        <f t="shared" si="20"/>
        <v>1208</v>
      </c>
      <c r="P49" s="164">
        <v>1752</v>
      </c>
      <c r="Q49" s="164">
        <f t="shared" si="22"/>
        <v>1752</v>
      </c>
      <c r="R49" s="161"/>
      <c r="S49" s="165"/>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c r="BP49" s="98"/>
      <c r="BQ49" s="98"/>
      <c r="BR49" s="98"/>
      <c r="BS49" s="98"/>
      <c r="BT49" s="98"/>
      <c r="BU49" s="98"/>
      <c r="BV49" s="98"/>
      <c r="BW49" s="98"/>
      <c r="BX49" s="98"/>
      <c r="BY49" s="98"/>
      <c r="BZ49" s="98"/>
      <c r="CA49" s="98"/>
      <c r="CB49" s="98"/>
      <c r="CC49" s="98"/>
      <c r="CD49" s="98"/>
      <c r="CE49" s="98"/>
      <c r="CF49" s="98"/>
      <c r="CG49" s="98"/>
      <c r="CH49" s="98"/>
      <c r="CI49" s="98"/>
      <c r="CJ49" s="98"/>
      <c r="CK49" s="98"/>
      <c r="CL49" s="98"/>
      <c r="CM49" s="98"/>
      <c r="CN49" s="98"/>
      <c r="CO49" s="98"/>
      <c r="CP49" s="98"/>
      <c r="CQ49" s="98"/>
      <c r="CR49" s="98"/>
      <c r="CS49" s="98"/>
      <c r="CT49" s="98"/>
      <c r="CU49" s="98"/>
      <c r="CV49" s="98"/>
      <c r="CW49" s="98"/>
      <c r="CX49" s="98"/>
      <c r="CY49" s="98"/>
      <c r="CZ49" s="98"/>
      <c r="DA49" s="98"/>
      <c r="DB49" s="98"/>
      <c r="DC49" s="98"/>
      <c r="DD49" s="98"/>
      <c r="DE49" s="98"/>
      <c r="DF49" s="98"/>
      <c r="DG49" s="98"/>
      <c r="DH49" s="98"/>
      <c r="DI49" s="98"/>
      <c r="DJ49" s="98"/>
      <c r="DK49" s="98"/>
      <c r="DL49" s="98"/>
      <c r="DM49" s="98"/>
      <c r="DN49" s="98"/>
      <c r="DO49" s="98"/>
      <c r="DP49" s="98"/>
      <c r="DQ49" s="98"/>
      <c r="DR49" s="98"/>
      <c r="DS49" s="98"/>
      <c r="DT49" s="98"/>
      <c r="DU49" s="98"/>
      <c r="DV49" s="98"/>
      <c r="DW49" s="98"/>
      <c r="DX49" s="98"/>
      <c r="DY49" s="98"/>
      <c r="DZ49" s="98"/>
      <c r="EA49" s="98"/>
      <c r="EB49" s="98"/>
      <c r="EC49" s="98"/>
      <c r="ED49" s="98"/>
      <c r="EE49" s="98"/>
      <c r="EF49" s="98"/>
      <c r="EG49" s="98"/>
      <c r="EH49" s="98"/>
      <c r="EI49" s="98"/>
      <c r="EJ49" s="98"/>
      <c r="EK49" s="98"/>
      <c r="EL49" s="98"/>
      <c r="EM49" s="98"/>
      <c r="EN49" s="98"/>
      <c r="EO49" s="98"/>
      <c r="EP49" s="98"/>
      <c r="EQ49" s="98"/>
      <c r="ER49" s="98"/>
      <c r="ES49" s="98"/>
      <c r="ET49" s="98"/>
      <c r="EU49" s="98"/>
      <c r="EV49" s="98"/>
      <c r="EW49" s="98"/>
      <c r="EX49" s="98"/>
      <c r="EY49" s="98"/>
      <c r="EZ49" s="98"/>
      <c r="FA49" s="98"/>
      <c r="FB49" s="98"/>
      <c r="FC49" s="98"/>
      <c r="FD49" s="98"/>
      <c r="FE49" s="98"/>
      <c r="FF49" s="98"/>
      <c r="FG49" s="98"/>
      <c r="FH49" s="98"/>
      <c r="FI49" s="98"/>
      <c r="FJ49" s="98"/>
      <c r="FK49" s="98"/>
      <c r="FL49" s="98"/>
      <c r="FM49" s="98"/>
      <c r="FN49" s="98"/>
      <c r="FO49" s="98"/>
      <c r="FP49" s="98"/>
      <c r="FQ49" s="98"/>
      <c r="FR49" s="98"/>
      <c r="FS49" s="98"/>
      <c r="FT49" s="98"/>
      <c r="FU49" s="98"/>
      <c r="FV49" s="98"/>
      <c r="FW49" s="98"/>
      <c r="FX49" s="98"/>
      <c r="FY49" s="98"/>
      <c r="FZ49" s="98"/>
      <c r="GA49" s="98"/>
      <c r="GB49" s="98"/>
      <c r="GC49" s="98"/>
      <c r="GD49" s="98"/>
      <c r="GE49" s="98"/>
      <c r="GF49" s="98"/>
      <c r="GG49" s="98"/>
      <c r="GH49" s="98"/>
      <c r="GI49" s="98"/>
      <c r="GJ49" s="98"/>
      <c r="GK49" s="98"/>
      <c r="GL49" s="98"/>
      <c r="GM49" s="98"/>
      <c r="GN49" s="98"/>
      <c r="GO49" s="98"/>
      <c r="GP49" s="98"/>
      <c r="GQ49" s="98"/>
      <c r="GR49" s="98"/>
      <c r="GS49" s="98"/>
      <c r="GT49" s="98"/>
      <c r="GU49" s="98"/>
      <c r="GV49" s="98"/>
      <c r="GW49" s="98"/>
      <c r="GX49" s="98"/>
      <c r="GY49" s="98"/>
      <c r="GZ49" s="98"/>
      <c r="HA49" s="98"/>
      <c r="HB49" s="98"/>
      <c r="HC49" s="98"/>
      <c r="HD49" s="98"/>
      <c r="HE49" s="98"/>
      <c r="HF49" s="98"/>
      <c r="HG49" s="98"/>
      <c r="HH49" s="98"/>
      <c r="HI49" s="98"/>
      <c r="HJ49" s="98"/>
      <c r="HK49" s="98"/>
      <c r="HL49" s="98"/>
      <c r="HM49" s="98"/>
      <c r="HN49" s="98"/>
      <c r="HO49" s="98"/>
      <c r="HP49" s="98"/>
      <c r="HQ49" s="98"/>
      <c r="HR49" s="98"/>
    </row>
    <row r="50" spans="1:226" ht="71.25" customHeight="1">
      <c r="A50" s="93">
        <v>12</v>
      </c>
      <c r="B50" s="94" t="s">
        <v>128</v>
      </c>
      <c r="C50" s="93" t="s">
        <v>200</v>
      </c>
      <c r="D50" s="85">
        <v>5372.3450000000003</v>
      </c>
      <c r="E50" s="85">
        <v>1872</v>
      </c>
      <c r="F50" s="85">
        <v>663</v>
      </c>
      <c r="G50" s="85"/>
      <c r="H50" s="85">
        <v>663</v>
      </c>
      <c r="I50" s="85"/>
      <c r="J50" s="164">
        <v>1541</v>
      </c>
      <c r="K50" s="164">
        <f t="shared" si="21"/>
        <v>1541</v>
      </c>
      <c r="L50" s="161"/>
      <c r="M50" s="163"/>
      <c r="N50" s="163"/>
      <c r="O50" s="163">
        <f t="shared" si="20"/>
        <v>8</v>
      </c>
      <c r="P50" s="164">
        <v>1533</v>
      </c>
      <c r="Q50" s="164">
        <f t="shared" si="22"/>
        <v>1533</v>
      </c>
      <c r="R50" s="161"/>
      <c r="S50" s="165"/>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c r="DD50" s="98"/>
      <c r="DE50" s="98"/>
      <c r="DF50" s="98"/>
      <c r="DG50" s="98"/>
      <c r="DH50" s="98"/>
      <c r="DI50" s="98"/>
      <c r="DJ50" s="98"/>
      <c r="DK50" s="98"/>
      <c r="DL50" s="98"/>
      <c r="DM50" s="98"/>
      <c r="DN50" s="98"/>
      <c r="DO50" s="98"/>
      <c r="DP50" s="98"/>
      <c r="DQ50" s="98"/>
      <c r="DR50" s="98"/>
      <c r="DS50" s="98"/>
      <c r="DT50" s="98"/>
      <c r="DU50" s="98"/>
      <c r="DV50" s="98"/>
      <c r="DW50" s="98"/>
      <c r="DX50" s="98"/>
      <c r="DY50" s="98"/>
      <c r="DZ50" s="98"/>
      <c r="EA50" s="98"/>
      <c r="EB50" s="98"/>
      <c r="EC50" s="98"/>
      <c r="ED50" s="98"/>
      <c r="EE50" s="98"/>
      <c r="EF50" s="98"/>
      <c r="EG50" s="98"/>
      <c r="EH50" s="98"/>
      <c r="EI50" s="98"/>
      <c r="EJ50" s="98"/>
      <c r="EK50" s="98"/>
      <c r="EL50" s="98"/>
      <c r="EM50" s="98"/>
      <c r="EN50" s="98"/>
      <c r="EO50" s="98"/>
      <c r="EP50" s="98"/>
      <c r="EQ50" s="98"/>
      <c r="ER50" s="98"/>
      <c r="ES50" s="98"/>
      <c r="ET50" s="98"/>
      <c r="EU50" s="98"/>
      <c r="EV50" s="98"/>
      <c r="EW50" s="98"/>
      <c r="EX50" s="98"/>
      <c r="EY50" s="98"/>
      <c r="EZ50" s="98"/>
      <c r="FA50" s="98"/>
      <c r="FB50" s="98"/>
      <c r="FC50" s="98"/>
      <c r="FD50" s="98"/>
      <c r="FE50" s="98"/>
      <c r="FF50" s="98"/>
      <c r="FG50" s="98"/>
      <c r="FH50" s="98"/>
      <c r="FI50" s="98"/>
      <c r="FJ50" s="98"/>
      <c r="FK50" s="98"/>
      <c r="FL50" s="98"/>
      <c r="FM50" s="98"/>
      <c r="FN50" s="98"/>
      <c r="FO50" s="98"/>
      <c r="FP50" s="98"/>
      <c r="FQ50" s="98"/>
      <c r="FR50" s="98"/>
      <c r="FS50" s="98"/>
      <c r="FT50" s="98"/>
      <c r="FU50" s="98"/>
      <c r="FV50" s="98"/>
      <c r="FW50" s="98"/>
      <c r="FX50" s="98"/>
      <c r="FY50" s="98"/>
      <c r="FZ50" s="98"/>
      <c r="GA50" s="98"/>
      <c r="GB50" s="98"/>
      <c r="GC50" s="98"/>
      <c r="GD50" s="98"/>
      <c r="GE50" s="98"/>
      <c r="GF50" s="98"/>
      <c r="GG50" s="98"/>
      <c r="GH50" s="98"/>
      <c r="GI50" s="98"/>
      <c r="GJ50" s="98"/>
      <c r="GK50" s="98"/>
      <c r="GL50" s="98"/>
      <c r="GM50" s="98"/>
      <c r="GN50" s="98"/>
      <c r="GO50" s="98"/>
      <c r="GP50" s="98"/>
      <c r="GQ50" s="98"/>
      <c r="GR50" s="98"/>
      <c r="GS50" s="98"/>
      <c r="GT50" s="98"/>
      <c r="GU50" s="98"/>
      <c r="GV50" s="98"/>
      <c r="GW50" s="98"/>
      <c r="GX50" s="98"/>
      <c r="GY50" s="98"/>
      <c r="GZ50" s="98"/>
      <c r="HA50" s="98"/>
      <c r="HB50" s="98"/>
      <c r="HC50" s="98"/>
      <c r="HD50" s="98"/>
      <c r="HE50" s="98"/>
      <c r="HF50" s="98"/>
      <c r="HG50" s="98"/>
      <c r="HH50" s="98"/>
      <c r="HI50" s="98"/>
      <c r="HJ50" s="98"/>
      <c r="HK50" s="98"/>
      <c r="HL50" s="98"/>
      <c r="HM50" s="98"/>
      <c r="HN50" s="98"/>
      <c r="HO50" s="98"/>
      <c r="HP50" s="98"/>
      <c r="HQ50" s="98"/>
      <c r="HR50" s="98"/>
    </row>
    <row r="51" spans="1:226" s="185" customFormat="1" ht="45.75" customHeight="1">
      <c r="A51" s="93">
        <v>13</v>
      </c>
      <c r="B51" s="94" t="s">
        <v>201</v>
      </c>
      <c r="C51" s="52" t="s">
        <v>202</v>
      </c>
      <c r="D51" s="182">
        <v>7144</v>
      </c>
      <c r="E51" s="183">
        <v>3644</v>
      </c>
      <c r="F51" s="85"/>
      <c r="G51" s="85"/>
      <c r="H51" s="85"/>
      <c r="I51" s="85"/>
      <c r="J51" s="85">
        <v>50</v>
      </c>
      <c r="K51" s="164">
        <f t="shared" si="21"/>
        <v>50</v>
      </c>
      <c r="L51" s="184"/>
      <c r="M51" s="163"/>
      <c r="N51" s="163"/>
      <c r="O51" s="163">
        <f t="shared" si="20"/>
        <v>0</v>
      </c>
      <c r="P51" s="85">
        <v>50</v>
      </c>
      <c r="Q51" s="164">
        <v>50</v>
      </c>
      <c r="R51" s="184"/>
      <c r="S51" s="181"/>
    </row>
    <row r="52" spans="1:226" s="97" customFormat="1" ht="45" customHeight="1">
      <c r="A52" s="91" t="s">
        <v>73</v>
      </c>
      <c r="B52" s="92" t="s">
        <v>134</v>
      </c>
      <c r="C52" s="91"/>
      <c r="D52" s="84">
        <f>D58+D66+D56</f>
        <v>270922.109</v>
      </c>
      <c r="E52" s="84">
        <f t="shared" ref="E52:Q52" si="23">E58+E66+E56</f>
        <v>267422.109</v>
      </c>
      <c r="F52" s="84">
        <f t="shared" si="23"/>
        <v>3500</v>
      </c>
      <c r="G52" s="84">
        <f t="shared" si="23"/>
        <v>0</v>
      </c>
      <c r="H52" s="84">
        <f t="shared" si="23"/>
        <v>0</v>
      </c>
      <c r="I52" s="84">
        <f t="shared" si="23"/>
        <v>0</v>
      </c>
      <c r="J52" s="84">
        <f t="shared" si="23"/>
        <v>159285</v>
      </c>
      <c r="K52" s="84">
        <f t="shared" si="23"/>
        <v>159285</v>
      </c>
      <c r="L52" s="84">
        <f t="shared" si="23"/>
        <v>0</v>
      </c>
      <c r="M52" s="84">
        <f t="shared" si="23"/>
        <v>1600</v>
      </c>
      <c r="N52" s="84">
        <f t="shared" si="23"/>
        <v>0</v>
      </c>
      <c r="O52" s="84">
        <f t="shared" si="23"/>
        <v>105766</v>
      </c>
      <c r="P52" s="84">
        <f t="shared" si="23"/>
        <v>55119</v>
      </c>
      <c r="Q52" s="84">
        <f t="shared" si="23"/>
        <v>55119</v>
      </c>
      <c r="R52" s="162"/>
      <c r="S52" s="155"/>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c r="CA52" s="89"/>
      <c r="CB52" s="89"/>
      <c r="CC52" s="89"/>
      <c r="CD52" s="89"/>
      <c r="CE52" s="89"/>
      <c r="CF52" s="89"/>
      <c r="CG52" s="89"/>
      <c r="CH52" s="89"/>
      <c r="CI52" s="89"/>
      <c r="CJ52" s="89"/>
      <c r="CK52" s="89"/>
      <c r="CL52" s="89"/>
      <c r="CM52" s="89"/>
      <c r="CN52" s="89"/>
      <c r="CO52" s="89"/>
      <c r="CP52" s="89"/>
      <c r="CQ52" s="89"/>
      <c r="CR52" s="89"/>
      <c r="CS52" s="89"/>
      <c r="CT52" s="89"/>
      <c r="CU52" s="89"/>
      <c r="CV52" s="89"/>
      <c r="CW52" s="89"/>
      <c r="CX52" s="89"/>
      <c r="CY52" s="89"/>
      <c r="CZ52" s="89"/>
      <c r="DA52" s="89"/>
      <c r="DB52" s="89"/>
      <c r="DC52" s="89"/>
      <c r="DD52" s="89"/>
      <c r="DE52" s="89"/>
      <c r="DF52" s="89"/>
      <c r="DG52" s="89"/>
      <c r="DH52" s="89"/>
      <c r="DI52" s="89"/>
      <c r="DJ52" s="89"/>
      <c r="DK52" s="89"/>
      <c r="DL52" s="89"/>
      <c r="DM52" s="89"/>
      <c r="DN52" s="89"/>
      <c r="DO52" s="89"/>
      <c r="DP52" s="89"/>
      <c r="DQ52" s="89"/>
      <c r="DR52" s="89"/>
      <c r="DS52" s="89"/>
      <c r="DT52" s="89"/>
      <c r="DU52" s="89"/>
      <c r="DV52" s="89"/>
      <c r="DW52" s="89"/>
      <c r="DX52" s="89"/>
      <c r="DY52" s="89"/>
      <c r="DZ52" s="89"/>
      <c r="EA52" s="89"/>
      <c r="EB52" s="89"/>
      <c r="EC52" s="89"/>
      <c r="ED52" s="89"/>
      <c r="EE52" s="89"/>
      <c r="EF52" s="89"/>
      <c r="EG52" s="89"/>
      <c r="EH52" s="89"/>
      <c r="EI52" s="89"/>
      <c r="EJ52" s="89"/>
      <c r="EK52" s="89"/>
      <c r="EL52" s="89"/>
      <c r="EM52" s="89"/>
      <c r="EN52" s="89"/>
      <c r="EO52" s="89"/>
      <c r="EP52" s="89"/>
      <c r="EQ52" s="89"/>
      <c r="ER52" s="89"/>
      <c r="ES52" s="89"/>
      <c r="ET52" s="89"/>
      <c r="EU52" s="89"/>
      <c r="EV52" s="89"/>
      <c r="EW52" s="89"/>
      <c r="EX52" s="89"/>
      <c r="EY52" s="89"/>
      <c r="EZ52" s="89"/>
      <c r="FA52" s="89"/>
      <c r="FB52" s="89"/>
      <c r="FC52" s="89"/>
      <c r="FD52" s="89"/>
      <c r="FE52" s="89"/>
      <c r="FF52" s="89"/>
      <c r="FG52" s="89"/>
      <c r="FH52" s="89"/>
      <c r="FI52" s="89"/>
      <c r="FJ52" s="89"/>
      <c r="FK52" s="89"/>
      <c r="FL52" s="89"/>
      <c r="FM52" s="89"/>
      <c r="FN52" s="89"/>
      <c r="FO52" s="89"/>
      <c r="FP52" s="89"/>
      <c r="FQ52" s="89"/>
      <c r="FR52" s="89"/>
      <c r="FS52" s="89"/>
      <c r="FT52" s="89"/>
      <c r="FU52" s="89"/>
      <c r="FV52" s="89"/>
      <c r="FW52" s="89"/>
      <c r="FX52" s="89"/>
      <c r="FY52" s="89"/>
      <c r="FZ52" s="89"/>
      <c r="GA52" s="89"/>
      <c r="GB52" s="89"/>
      <c r="GC52" s="89"/>
      <c r="GD52" s="89"/>
      <c r="GE52" s="89"/>
      <c r="GF52" s="89"/>
      <c r="GG52" s="89"/>
      <c r="GH52" s="89"/>
      <c r="GI52" s="89"/>
      <c r="GJ52" s="89"/>
      <c r="GK52" s="89"/>
      <c r="GL52" s="89"/>
      <c r="GM52" s="89"/>
      <c r="GN52" s="89"/>
      <c r="GO52" s="89"/>
      <c r="GP52" s="89"/>
      <c r="GQ52" s="89"/>
      <c r="GR52" s="89"/>
      <c r="GS52" s="89"/>
      <c r="GT52" s="89"/>
      <c r="GU52" s="89"/>
      <c r="GV52" s="89"/>
      <c r="GW52" s="89"/>
      <c r="GX52" s="89"/>
      <c r="GY52" s="89"/>
      <c r="GZ52" s="89"/>
      <c r="HA52" s="89"/>
      <c r="HB52" s="89"/>
      <c r="HC52" s="89"/>
      <c r="HD52" s="89"/>
      <c r="HE52" s="89"/>
      <c r="HF52" s="89"/>
      <c r="HG52" s="89"/>
      <c r="HH52" s="89"/>
      <c r="HI52" s="89"/>
      <c r="HJ52" s="89"/>
      <c r="HK52" s="89"/>
      <c r="HL52" s="89"/>
      <c r="HM52" s="89"/>
      <c r="HN52" s="89"/>
      <c r="HO52" s="89"/>
      <c r="HP52" s="89"/>
      <c r="HQ52" s="89"/>
      <c r="HR52" s="89"/>
    </row>
    <row r="53" spans="1:226" s="97" customFormat="1" ht="45" hidden="1" customHeight="1">
      <c r="A53" s="91" t="s">
        <v>41</v>
      </c>
      <c r="B53" s="92" t="s">
        <v>134</v>
      </c>
      <c r="C53" s="91"/>
      <c r="D53" s="84">
        <v>277340.109</v>
      </c>
      <c r="E53" s="84">
        <v>273840.109</v>
      </c>
      <c r="F53" s="84">
        <v>0</v>
      </c>
      <c r="G53" s="84">
        <v>0</v>
      </c>
      <c r="H53" s="84">
        <v>0</v>
      </c>
      <c r="I53" s="84">
        <v>0</v>
      </c>
      <c r="J53" s="84">
        <v>159285.15</v>
      </c>
      <c r="K53" s="84">
        <v>159285.15</v>
      </c>
      <c r="L53" s="162"/>
      <c r="M53" s="186">
        <v>0</v>
      </c>
      <c r="N53" s="186"/>
      <c r="O53" s="186">
        <v>0</v>
      </c>
      <c r="P53" s="84">
        <v>159285.15</v>
      </c>
      <c r="Q53" s="84">
        <v>159285.15</v>
      </c>
      <c r="R53" s="162"/>
      <c r="S53" s="88"/>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89"/>
      <c r="CN53" s="89"/>
      <c r="CO53" s="89"/>
      <c r="CP53" s="89"/>
      <c r="CQ53" s="89"/>
      <c r="CR53" s="89"/>
      <c r="CS53" s="89"/>
      <c r="CT53" s="89"/>
      <c r="CU53" s="89"/>
      <c r="CV53" s="89"/>
      <c r="CW53" s="89"/>
      <c r="CX53" s="89"/>
      <c r="CY53" s="89"/>
      <c r="CZ53" s="89"/>
      <c r="DA53" s="89"/>
      <c r="DB53" s="89"/>
      <c r="DC53" s="89"/>
      <c r="DD53" s="89"/>
      <c r="DE53" s="89"/>
      <c r="DF53" s="89"/>
      <c r="DG53" s="89"/>
      <c r="DH53" s="89"/>
      <c r="DI53" s="89"/>
      <c r="DJ53" s="89"/>
      <c r="DK53" s="89"/>
      <c r="DL53" s="89"/>
      <c r="DM53" s="89"/>
      <c r="DN53" s="89"/>
      <c r="DO53" s="89"/>
      <c r="DP53" s="89"/>
      <c r="DQ53" s="89"/>
      <c r="DR53" s="89"/>
      <c r="DS53" s="89"/>
      <c r="DT53" s="89"/>
      <c r="DU53" s="89"/>
      <c r="DV53" s="89"/>
      <c r="DW53" s="89"/>
      <c r="DX53" s="89"/>
      <c r="DY53" s="89"/>
      <c r="DZ53" s="89"/>
      <c r="EA53" s="89"/>
      <c r="EB53" s="89"/>
      <c r="EC53" s="89"/>
      <c r="ED53" s="89"/>
      <c r="EE53" s="89"/>
      <c r="EF53" s="89"/>
      <c r="EG53" s="89"/>
      <c r="EH53" s="89"/>
      <c r="EI53" s="89"/>
      <c r="EJ53" s="89"/>
      <c r="EK53" s="89"/>
      <c r="EL53" s="89"/>
      <c r="EM53" s="89"/>
      <c r="EN53" s="89"/>
      <c r="EO53" s="89"/>
      <c r="EP53" s="89"/>
      <c r="EQ53" s="89"/>
      <c r="ER53" s="89"/>
      <c r="ES53" s="89"/>
      <c r="ET53" s="89"/>
      <c r="EU53" s="89"/>
      <c r="EV53" s="89"/>
      <c r="EW53" s="89"/>
      <c r="EX53" s="89"/>
      <c r="EY53" s="89"/>
      <c r="EZ53" s="89"/>
      <c r="FA53" s="89"/>
      <c r="FB53" s="89"/>
      <c r="FC53" s="89"/>
      <c r="FD53" s="89"/>
      <c r="FE53" s="89"/>
      <c r="FF53" s="89"/>
      <c r="FG53" s="89"/>
      <c r="FH53" s="89"/>
      <c r="FI53" s="89"/>
      <c r="FJ53" s="89"/>
      <c r="FK53" s="89"/>
      <c r="FL53" s="89"/>
      <c r="FM53" s="89"/>
      <c r="FN53" s="89"/>
      <c r="FO53" s="89"/>
      <c r="FP53" s="89"/>
      <c r="FQ53" s="89"/>
      <c r="FR53" s="89"/>
      <c r="FS53" s="89"/>
      <c r="FT53" s="89"/>
      <c r="FU53" s="89"/>
      <c r="FV53" s="89"/>
      <c r="FW53" s="89"/>
      <c r="FX53" s="89"/>
      <c r="FY53" s="89"/>
      <c r="FZ53" s="89"/>
      <c r="GA53" s="89"/>
      <c r="GB53" s="89"/>
      <c r="GC53" s="89"/>
      <c r="GD53" s="89"/>
      <c r="GE53" s="89"/>
      <c r="GF53" s="89"/>
      <c r="GG53" s="89"/>
      <c r="GH53" s="89"/>
      <c r="GI53" s="89"/>
      <c r="GJ53" s="89"/>
      <c r="GK53" s="89"/>
      <c r="GL53" s="89"/>
      <c r="GM53" s="89"/>
      <c r="GN53" s="89"/>
      <c r="GO53" s="89"/>
      <c r="GP53" s="89"/>
      <c r="GQ53" s="89"/>
      <c r="GR53" s="89"/>
      <c r="GS53" s="89"/>
      <c r="GT53" s="89"/>
      <c r="GU53" s="89"/>
      <c r="GV53" s="89"/>
      <c r="GW53" s="89"/>
      <c r="GX53" s="89"/>
      <c r="GY53" s="89"/>
      <c r="GZ53" s="89"/>
      <c r="HA53" s="89"/>
      <c r="HB53" s="89"/>
      <c r="HC53" s="89"/>
      <c r="HD53" s="89"/>
      <c r="HE53" s="89"/>
      <c r="HF53" s="89"/>
      <c r="HG53" s="89"/>
      <c r="HH53" s="89"/>
      <c r="HI53" s="89"/>
      <c r="HJ53" s="89"/>
      <c r="HK53" s="89"/>
      <c r="HL53" s="89"/>
      <c r="HM53" s="89"/>
      <c r="HN53" s="89"/>
      <c r="HO53" s="89"/>
      <c r="HP53" s="89"/>
      <c r="HQ53" s="89"/>
      <c r="HR53" s="89"/>
    </row>
    <row r="54" spans="1:226" s="97" customFormat="1" ht="21.75" hidden="1" customHeight="1">
      <c r="A54" s="187" t="s">
        <v>51</v>
      </c>
      <c r="B54" s="174" t="s">
        <v>203</v>
      </c>
      <c r="C54" s="88"/>
      <c r="D54" s="175">
        <v>0</v>
      </c>
      <c r="E54" s="175">
        <v>0</v>
      </c>
      <c r="F54" s="175">
        <v>0</v>
      </c>
      <c r="G54" s="175">
        <v>0</v>
      </c>
      <c r="H54" s="175">
        <v>0</v>
      </c>
      <c r="I54" s="175">
        <v>0</v>
      </c>
      <c r="J54" s="175">
        <v>0</v>
      </c>
      <c r="K54" s="189">
        <v>0</v>
      </c>
      <c r="L54" s="162"/>
      <c r="M54" s="188">
        <v>0</v>
      </c>
      <c r="N54" s="188"/>
      <c r="O54" s="188">
        <v>0</v>
      </c>
      <c r="P54" s="175">
        <v>0</v>
      </c>
      <c r="Q54" s="189">
        <v>0</v>
      </c>
      <c r="R54" s="162"/>
      <c r="S54" s="174"/>
    </row>
    <row r="55" spans="1:226" hidden="1">
      <c r="A55" s="190"/>
      <c r="B55" s="191"/>
      <c r="C55" s="165"/>
      <c r="D55" s="172"/>
      <c r="E55" s="172"/>
      <c r="F55" s="172"/>
      <c r="G55" s="172"/>
      <c r="H55" s="172"/>
      <c r="I55" s="172"/>
      <c r="J55" s="172"/>
      <c r="K55" s="164"/>
      <c r="L55" s="161"/>
      <c r="M55" s="179"/>
      <c r="N55" s="179"/>
      <c r="O55" s="179"/>
      <c r="P55" s="172"/>
      <c r="Q55" s="164"/>
      <c r="R55" s="161"/>
      <c r="S55" s="177"/>
    </row>
    <row r="56" spans="1:226" s="97" customFormat="1" ht="27.75" customHeight="1">
      <c r="A56" s="187" t="s">
        <v>51</v>
      </c>
      <c r="B56" s="192" t="s">
        <v>204</v>
      </c>
      <c r="C56" s="88"/>
      <c r="D56" s="188">
        <f t="shared" ref="D56:L56" si="24">D57</f>
        <v>3531</v>
      </c>
      <c r="E56" s="188">
        <f t="shared" si="24"/>
        <v>3531</v>
      </c>
      <c r="F56" s="188">
        <f t="shared" si="24"/>
        <v>3500</v>
      </c>
      <c r="G56" s="188">
        <f t="shared" si="24"/>
        <v>0</v>
      </c>
      <c r="H56" s="188">
        <f t="shared" si="24"/>
        <v>0</v>
      </c>
      <c r="I56" s="188">
        <f t="shared" si="24"/>
        <v>0</v>
      </c>
      <c r="J56" s="188">
        <f t="shared" si="24"/>
        <v>0</v>
      </c>
      <c r="K56" s="188">
        <f t="shared" si="24"/>
        <v>0</v>
      </c>
      <c r="L56" s="188">
        <f t="shared" si="24"/>
        <v>0</v>
      </c>
      <c r="M56" s="188">
        <f>M57</f>
        <v>1600</v>
      </c>
      <c r="N56" s="188"/>
      <c r="O56" s="188"/>
      <c r="P56" s="189">
        <f>P57</f>
        <v>1600</v>
      </c>
      <c r="Q56" s="189">
        <f>Q57</f>
        <v>1600</v>
      </c>
      <c r="R56" s="162"/>
      <c r="S56" s="174"/>
    </row>
    <row r="57" spans="1:226" ht="31.5">
      <c r="A57" s="193">
        <v>1</v>
      </c>
      <c r="B57" s="194" t="s">
        <v>205</v>
      </c>
      <c r="C57" s="52" t="s">
        <v>206</v>
      </c>
      <c r="D57" s="195">
        <v>3531</v>
      </c>
      <c r="E57" s="196">
        <v>3531</v>
      </c>
      <c r="F57" s="195">
        <v>3500</v>
      </c>
      <c r="G57" s="196"/>
      <c r="H57" s="196"/>
      <c r="I57" s="196"/>
      <c r="J57" s="172"/>
      <c r="K57" s="164"/>
      <c r="L57" s="161"/>
      <c r="M57" s="179">
        <v>1600</v>
      </c>
      <c r="N57" s="179"/>
      <c r="O57" s="179"/>
      <c r="P57" s="172">
        <v>1600</v>
      </c>
      <c r="Q57" s="164">
        <v>1600</v>
      </c>
      <c r="R57" s="161"/>
      <c r="S57" s="177"/>
    </row>
    <row r="58" spans="1:226" s="97" customFormat="1" ht="33" customHeight="1">
      <c r="A58" s="187" t="s">
        <v>52</v>
      </c>
      <c r="B58" s="174" t="s">
        <v>207</v>
      </c>
      <c r="C58" s="88"/>
      <c r="D58" s="175">
        <f t="shared" ref="D58:J58" si="25">SUM(D59:D61)</f>
        <v>15500</v>
      </c>
      <c r="E58" s="175">
        <f t="shared" si="25"/>
        <v>12000</v>
      </c>
      <c r="F58" s="175">
        <f t="shared" si="25"/>
        <v>0</v>
      </c>
      <c r="G58" s="175">
        <f t="shared" si="25"/>
        <v>0</v>
      </c>
      <c r="H58" s="175">
        <f t="shared" si="25"/>
        <v>0</v>
      </c>
      <c r="I58" s="175">
        <f t="shared" si="25"/>
        <v>0</v>
      </c>
      <c r="J58" s="175">
        <f t="shared" si="25"/>
        <v>9750</v>
      </c>
      <c r="K58" s="175">
        <f t="shared" ref="K58:Q58" si="26">SUM(K59:K61)</f>
        <v>9750</v>
      </c>
      <c r="L58" s="175">
        <f t="shared" si="26"/>
        <v>0</v>
      </c>
      <c r="M58" s="175">
        <f t="shared" si="26"/>
        <v>0</v>
      </c>
      <c r="N58" s="175"/>
      <c r="O58" s="175">
        <f t="shared" ref="O58" si="27">SUM(O59:O61)</f>
        <v>5050</v>
      </c>
      <c r="P58" s="175">
        <f t="shared" si="26"/>
        <v>4700</v>
      </c>
      <c r="Q58" s="175">
        <f t="shared" si="26"/>
        <v>4700</v>
      </c>
      <c r="R58" s="162"/>
      <c r="S58" s="174"/>
    </row>
    <row r="59" spans="1:226" ht="46.5" customHeight="1">
      <c r="A59" s="190">
        <v>1</v>
      </c>
      <c r="B59" s="191" t="s">
        <v>208</v>
      </c>
      <c r="C59" s="165" t="s">
        <v>209</v>
      </c>
      <c r="D59" s="172">
        <v>4000</v>
      </c>
      <c r="E59" s="172">
        <v>2250</v>
      </c>
      <c r="F59" s="172"/>
      <c r="G59" s="172"/>
      <c r="H59" s="172"/>
      <c r="I59" s="172"/>
      <c r="J59" s="172">
        <v>2250</v>
      </c>
      <c r="K59" s="164">
        <f>J59</f>
        <v>2250</v>
      </c>
      <c r="L59" s="161"/>
      <c r="M59" s="179"/>
      <c r="N59" s="179"/>
      <c r="O59" s="179">
        <f>K59-P59</f>
        <v>500</v>
      </c>
      <c r="P59" s="172">
        <v>1750</v>
      </c>
      <c r="Q59" s="164">
        <v>1750</v>
      </c>
      <c r="R59" s="161"/>
      <c r="S59" s="197"/>
    </row>
    <row r="60" spans="1:226" ht="46.5" customHeight="1">
      <c r="A60" s="190">
        <v>2</v>
      </c>
      <c r="B60" s="191" t="s">
        <v>210</v>
      </c>
      <c r="C60" s="165" t="s">
        <v>211</v>
      </c>
      <c r="D60" s="172">
        <v>4000</v>
      </c>
      <c r="E60" s="172">
        <v>2250</v>
      </c>
      <c r="F60" s="172"/>
      <c r="G60" s="172"/>
      <c r="H60" s="172"/>
      <c r="I60" s="172"/>
      <c r="J60" s="172">
        <v>2250</v>
      </c>
      <c r="K60" s="164">
        <f t="shared" ref="K60:K61" si="28">J60</f>
        <v>2250</v>
      </c>
      <c r="L60" s="161"/>
      <c r="M60" s="179"/>
      <c r="N60" s="179"/>
      <c r="O60" s="179">
        <f>K60-P60</f>
        <v>500</v>
      </c>
      <c r="P60" s="172">
        <v>1750</v>
      </c>
      <c r="Q60" s="164">
        <v>1750</v>
      </c>
      <c r="R60" s="161"/>
      <c r="S60" s="177"/>
    </row>
    <row r="61" spans="1:226" ht="46.5" customHeight="1">
      <c r="A61" s="190">
        <v>3</v>
      </c>
      <c r="B61" s="198" t="s">
        <v>212</v>
      </c>
      <c r="C61" s="165" t="s">
        <v>213</v>
      </c>
      <c r="D61" s="172">
        <v>7500</v>
      </c>
      <c r="E61" s="172">
        <v>7500</v>
      </c>
      <c r="F61" s="172"/>
      <c r="G61" s="172"/>
      <c r="H61" s="172"/>
      <c r="I61" s="172"/>
      <c r="J61" s="172">
        <v>5250</v>
      </c>
      <c r="K61" s="164">
        <f t="shared" si="28"/>
        <v>5250</v>
      </c>
      <c r="L61" s="161"/>
      <c r="M61" s="179"/>
      <c r="N61" s="179"/>
      <c r="O61" s="179">
        <f>K61-P61</f>
        <v>4050</v>
      </c>
      <c r="P61" s="172">
        <v>1200</v>
      </c>
      <c r="Q61" s="164">
        <v>1200</v>
      </c>
      <c r="R61" s="161"/>
      <c r="S61" s="177"/>
    </row>
    <row r="62" spans="1:226" s="97" customFormat="1" ht="21.75" hidden="1" customHeight="1">
      <c r="A62" s="187" t="s">
        <v>93</v>
      </c>
      <c r="B62" s="192" t="s">
        <v>214</v>
      </c>
      <c r="C62" s="88"/>
      <c r="D62" s="175">
        <v>0</v>
      </c>
      <c r="E62" s="175">
        <v>0</v>
      </c>
      <c r="F62" s="175">
        <v>0</v>
      </c>
      <c r="G62" s="175">
        <v>0</v>
      </c>
      <c r="H62" s="175">
        <v>0</v>
      </c>
      <c r="I62" s="175">
        <v>0</v>
      </c>
      <c r="J62" s="175">
        <v>0</v>
      </c>
      <c r="K62" s="189">
        <v>0</v>
      </c>
      <c r="L62" s="162"/>
      <c r="M62" s="188">
        <v>0</v>
      </c>
      <c r="N62" s="188"/>
      <c r="O62" s="188">
        <v>0</v>
      </c>
      <c r="P62" s="175">
        <v>0</v>
      </c>
      <c r="Q62" s="189">
        <v>0</v>
      </c>
      <c r="R62" s="162"/>
      <c r="S62" s="174"/>
    </row>
    <row r="63" spans="1:226" hidden="1">
      <c r="A63" s="190"/>
      <c r="B63" s="198"/>
      <c r="C63" s="165"/>
      <c r="D63" s="172"/>
      <c r="E63" s="172"/>
      <c r="F63" s="172"/>
      <c r="G63" s="172"/>
      <c r="H63" s="172"/>
      <c r="I63" s="172"/>
      <c r="J63" s="172"/>
      <c r="K63" s="164">
        <v>0</v>
      </c>
      <c r="L63" s="161"/>
      <c r="M63" s="179"/>
      <c r="N63" s="179"/>
      <c r="O63" s="179"/>
      <c r="P63" s="172"/>
      <c r="Q63" s="164">
        <v>0</v>
      </c>
      <c r="R63" s="161"/>
      <c r="S63" s="177"/>
    </row>
    <row r="64" spans="1:226" hidden="1">
      <c r="A64" s="190"/>
      <c r="B64" s="198"/>
      <c r="C64" s="165"/>
      <c r="D64" s="172"/>
      <c r="E64" s="172"/>
      <c r="F64" s="172"/>
      <c r="G64" s="172"/>
      <c r="H64" s="172"/>
      <c r="I64" s="172"/>
      <c r="J64" s="172"/>
      <c r="K64" s="164">
        <v>0</v>
      </c>
      <c r="L64" s="161"/>
      <c r="M64" s="179"/>
      <c r="N64" s="179"/>
      <c r="O64" s="179"/>
      <c r="P64" s="172"/>
      <c r="Q64" s="164">
        <v>0</v>
      </c>
      <c r="R64" s="161"/>
      <c r="S64" s="177"/>
    </row>
    <row r="65" spans="1:19" ht="3" hidden="1" customHeight="1">
      <c r="A65" s="190"/>
      <c r="B65" s="198"/>
      <c r="C65" s="165"/>
      <c r="D65" s="172"/>
      <c r="E65" s="172"/>
      <c r="F65" s="172"/>
      <c r="G65" s="172"/>
      <c r="H65" s="172"/>
      <c r="I65" s="172"/>
      <c r="J65" s="172"/>
      <c r="K65" s="164">
        <v>0</v>
      </c>
      <c r="L65" s="161"/>
      <c r="M65" s="179"/>
      <c r="N65" s="179"/>
      <c r="O65" s="179"/>
      <c r="P65" s="172"/>
      <c r="Q65" s="164">
        <v>0</v>
      </c>
      <c r="R65" s="161"/>
      <c r="S65" s="177"/>
    </row>
    <row r="66" spans="1:19" s="97" customFormat="1" ht="33.75" customHeight="1">
      <c r="A66" s="187" t="s">
        <v>93</v>
      </c>
      <c r="B66" s="174" t="s">
        <v>110</v>
      </c>
      <c r="C66" s="88"/>
      <c r="D66" s="175">
        <f t="shared" ref="D66:Q66" si="29">D67+D83+D88</f>
        <v>251891.109</v>
      </c>
      <c r="E66" s="175">
        <f t="shared" si="29"/>
        <v>251891.109</v>
      </c>
      <c r="F66" s="175">
        <f t="shared" si="29"/>
        <v>0</v>
      </c>
      <c r="G66" s="175">
        <f t="shared" si="29"/>
        <v>0</v>
      </c>
      <c r="H66" s="175">
        <f t="shared" si="29"/>
        <v>0</v>
      </c>
      <c r="I66" s="175">
        <f t="shared" si="29"/>
        <v>0</v>
      </c>
      <c r="J66" s="175">
        <f t="shared" si="29"/>
        <v>149535</v>
      </c>
      <c r="K66" s="175">
        <f t="shared" si="29"/>
        <v>149535</v>
      </c>
      <c r="L66" s="175">
        <f t="shared" si="29"/>
        <v>0</v>
      </c>
      <c r="M66" s="175">
        <f t="shared" si="29"/>
        <v>0</v>
      </c>
      <c r="N66" s="175"/>
      <c r="O66" s="175">
        <f t="shared" si="29"/>
        <v>100716</v>
      </c>
      <c r="P66" s="175">
        <f t="shared" si="29"/>
        <v>48819</v>
      </c>
      <c r="Q66" s="175">
        <f t="shared" si="29"/>
        <v>48819</v>
      </c>
      <c r="R66" s="162"/>
      <c r="S66" s="174"/>
    </row>
    <row r="67" spans="1:19" s="99" customFormat="1" ht="33.75" customHeight="1">
      <c r="A67" s="199"/>
      <c r="B67" s="200" t="s">
        <v>111</v>
      </c>
      <c r="C67" s="168"/>
      <c r="D67" s="201">
        <f t="shared" ref="D67:J67" si="30">SUM(D68:D82)</f>
        <v>185029</v>
      </c>
      <c r="E67" s="201">
        <f t="shared" si="30"/>
        <v>185029</v>
      </c>
      <c r="F67" s="201">
        <f t="shared" si="30"/>
        <v>0</v>
      </c>
      <c r="G67" s="201">
        <f t="shared" si="30"/>
        <v>0</v>
      </c>
      <c r="H67" s="201">
        <f t="shared" si="30"/>
        <v>0</v>
      </c>
      <c r="I67" s="201">
        <f t="shared" si="30"/>
        <v>0</v>
      </c>
      <c r="J67" s="201">
        <f t="shared" si="30"/>
        <v>91127</v>
      </c>
      <c r="K67" s="201">
        <f t="shared" ref="K67:Q67" si="31">SUM(K68:K82)</f>
        <v>91127</v>
      </c>
      <c r="L67" s="201">
        <f t="shared" si="31"/>
        <v>0</v>
      </c>
      <c r="M67" s="201">
        <f t="shared" si="31"/>
        <v>0</v>
      </c>
      <c r="N67" s="201"/>
      <c r="O67" s="201">
        <f t="shared" si="31"/>
        <v>55006</v>
      </c>
      <c r="P67" s="201">
        <f t="shared" si="31"/>
        <v>36121</v>
      </c>
      <c r="Q67" s="201">
        <f t="shared" si="31"/>
        <v>36121</v>
      </c>
      <c r="R67" s="167"/>
      <c r="S67" s="202"/>
    </row>
    <row r="68" spans="1:19" s="204" customFormat="1" ht="43.5" customHeight="1">
      <c r="A68" s="52">
        <v>1</v>
      </c>
      <c r="B68" s="198" t="s">
        <v>215</v>
      </c>
      <c r="C68" s="165" t="s">
        <v>216</v>
      </c>
      <c r="D68" s="182">
        <v>26777</v>
      </c>
      <c r="E68" s="182">
        <v>26777</v>
      </c>
      <c r="F68" s="182"/>
      <c r="G68" s="182"/>
      <c r="H68" s="182"/>
      <c r="I68" s="182"/>
      <c r="J68" s="172">
        <v>15757</v>
      </c>
      <c r="K68" s="164">
        <f>J68</f>
        <v>15757</v>
      </c>
      <c r="L68" s="203"/>
      <c r="M68" s="163"/>
      <c r="N68" s="163"/>
      <c r="O68" s="163">
        <f t="shared" ref="O68:O81" si="32">K68-P68</f>
        <v>7581</v>
      </c>
      <c r="P68" s="172">
        <v>8176</v>
      </c>
      <c r="Q68" s="164">
        <f>P68</f>
        <v>8176</v>
      </c>
      <c r="R68" s="203"/>
      <c r="S68" s="191"/>
    </row>
    <row r="69" spans="1:19" s="204" customFormat="1" ht="38.25" customHeight="1">
      <c r="A69" s="52">
        <v>2</v>
      </c>
      <c r="B69" s="198" t="s">
        <v>217</v>
      </c>
      <c r="C69" s="165" t="s">
        <v>218</v>
      </c>
      <c r="D69" s="182">
        <v>19900</v>
      </c>
      <c r="E69" s="182">
        <v>19900</v>
      </c>
      <c r="F69" s="182"/>
      <c r="G69" s="182"/>
      <c r="H69" s="182"/>
      <c r="I69" s="182"/>
      <c r="J69" s="172">
        <v>8955</v>
      </c>
      <c r="K69" s="164">
        <f t="shared" ref="K69:K82" si="33">J69</f>
        <v>8955</v>
      </c>
      <c r="L69" s="203"/>
      <c r="M69" s="163"/>
      <c r="N69" s="163"/>
      <c r="O69" s="163">
        <f t="shared" si="32"/>
        <v>7755</v>
      </c>
      <c r="P69" s="172">
        <v>1200</v>
      </c>
      <c r="Q69" s="164">
        <f t="shared" ref="Q69:Q80" si="34">P69</f>
        <v>1200</v>
      </c>
      <c r="R69" s="203"/>
      <c r="S69" s="191"/>
    </row>
    <row r="70" spans="1:19" s="204" customFormat="1" ht="42.75" customHeight="1">
      <c r="A70" s="52">
        <v>3</v>
      </c>
      <c r="B70" s="198" t="s">
        <v>219</v>
      </c>
      <c r="C70" s="165" t="s">
        <v>220</v>
      </c>
      <c r="D70" s="182">
        <v>45000</v>
      </c>
      <c r="E70" s="182">
        <v>45000</v>
      </c>
      <c r="F70" s="182"/>
      <c r="G70" s="182"/>
      <c r="H70" s="182"/>
      <c r="I70" s="182"/>
      <c r="J70" s="172">
        <v>20250</v>
      </c>
      <c r="K70" s="164">
        <f t="shared" si="33"/>
        <v>20250</v>
      </c>
      <c r="L70" s="203"/>
      <c r="M70" s="163"/>
      <c r="N70" s="163"/>
      <c r="O70" s="163">
        <f t="shared" si="32"/>
        <v>13450</v>
      </c>
      <c r="P70" s="172">
        <v>6800</v>
      </c>
      <c r="Q70" s="164">
        <f t="shared" si="34"/>
        <v>6800</v>
      </c>
      <c r="R70" s="203"/>
      <c r="S70" s="191"/>
    </row>
    <row r="71" spans="1:19" s="204" customFormat="1" ht="44.25" customHeight="1">
      <c r="A71" s="52">
        <v>4</v>
      </c>
      <c r="B71" s="198" t="s">
        <v>221</v>
      </c>
      <c r="C71" s="165" t="s">
        <v>222</v>
      </c>
      <c r="D71" s="182">
        <v>3800</v>
      </c>
      <c r="E71" s="182">
        <v>3800</v>
      </c>
      <c r="F71" s="182"/>
      <c r="G71" s="182"/>
      <c r="H71" s="182"/>
      <c r="I71" s="182"/>
      <c r="J71" s="172">
        <v>1710</v>
      </c>
      <c r="K71" s="164">
        <f t="shared" si="33"/>
        <v>1710</v>
      </c>
      <c r="L71" s="203"/>
      <c r="M71" s="163"/>
      <c r="N71" s="163"/>
      <c r="O71" s="163">
        <f t="shared" si="32"/>
        <v>0</v>
      </c>
      <c r="P71" s="172">
        <v>1710</v>
      </c>
      <c r="Q71" s="164">
        <f t="shared" si="34"/>
        <v>1710</v>
      </c>
      <c r="R71" s="203"/>
      <c r="S71" s="191"/>
    </row>
    <row r="72" spans="1:19" s="204" customFormat="1" ht="31.5">
      <c r="A72" s="52">
        <v>5</v>
      </c>
      <c r="B72" s="198" t="s">
        <v>223</v>
      </c>
      <c r="C72" s="165" t="s">
        <v>224</v>
      </c>
      <c r="D72" s="182">
        <v>10000</v>
      </c>
      <c r="E72" s="182">
        <v>10000</v>
      </c>
      <c r="F72" s="182"/>
      <c r="G72" s="182"/>
      <c r="H72" s="182"/>
      <c r="I72" s="182"/>
      <c r="J72" s="172">
        <v>4500</v>
      </c>
      <c r="K72" s="164">
        <f t="shared" si="33"/>
        <v>4500</v>
      </c>
      <c r="L72" s="203"/>
      <c r="M72" s="163"/>
      <c r="N72" s="163"/>
      <c r="O72" s="163">
        <f t="shared" si="32"/>
        <v>1500</v>
      </c>
      <c r="P72" s="172">
        <v>3000</v>
      </c>
      <c r="Q72" s="164">
        <v>3000</v>
      </c>
      <c r="R72" s="203"/>
      <c r="S72" s="191"/>
    </row>
    <row r="73" spans="1:19" s="206" customFormat="1" ht="87.75" customHeight="1">
      <c r="A73" s="52">
        <v>6</v>
      </c>
      <c r="B73" s="198" t="s">
        <v>225</v>
      </c>
      <c r="C73" s="165" t="s">
        <v>226</v>
      </c>
      <c r="D73" s="182">
        <v>4061</v>
      </c>
      <c r="E73" s="182">
        <f>D73</f>
        <v>4061</v>
      </c>
      <c r="F73" s="183"/>
      <c r="G73" s="183"/>
      <c r="H73" s="183"/>
      <c r="I73" s="183"/>
      <c r="J73" s="172">
        <v>2520</v>
      </c>
      <c r="K73" s="164">
        <f t="shared" si="33"/>
        <v>2520</v>
      </c>
      <c r="L73" s="184"/>
      <c r="M73" s="163"/>
      <c r="N73" s="163"/>
      <c r="O73" s="163">
        <f t="shared" si="32"/>
        <v>2520</v>
      </c>
      <c r="P73" s="172">
        <v>0</v>
      </c>
      <c r="Q73" s="164">
        <v>0</v>
      </c>
      <c r="R73" s="184"/>
      <c r="S73" s="205"/>
    </row>
    <row r="74" spans="1:19" s="204" customFormat="1" ht="94.5">
      <c r="A74" s="52">
        <v>7</v>
      </c>
      <c r="B74" s="198" t="s">
        <v>227</v>
      </c>
      <c r="C74" s="165" t="s">
        <v>228</v>
      </c>
      <c r="D74" s="182">
        <v>15220</v>
      </c>
      <c r="E74" s="182">
        <v>15220</v>
      </c>
      <c r="F74" s="182"/>
      <c r="G74" s="182"/>
      <c r="H74" s="182"/>
      <c r="I74" s="182"/>
      <c r="J74" s="172">
        <v>6849</v>
      </c>
      <c r="K74" s="164">
        <f t="shared" si="33"/>
        <v>6849</v>
      </c>
      <c r="L74" s="203"/>
      <c r="M74" s="163"/>
      <c r="N74" s="163"/>
      <c r="O74" s="163">
        <f t="shared" si="32"/>
        <v>2283</v>
      </c>
      <c r="P74" s="172">
        <v>4566</v>
      </c>
      <c r="Q74" s="164">
        <f t="shared" si="34"/>
        <v>4566</v>
      </c>
      <c r="R74" s="203"/>
      <c r="S74" s="191"/>
    </row>
    <row r="75" spans="1:19" s="204" customFormat="1" ht="42.75" customHeight="1">
      <c r="A75" s="52">
        <v>8</v>
      </c>
      <c r="B75" s="198" t="s">
        <v>229</v>
      </c>
      <c r="C75" s="165" t="s">
        <v>230</v>
      </c>
      <c r="D75" s="182">
        <v>4820</v>
      </c>
      <c r="E75" s="182">
        <f>D75</f>
        <v>4820</v>
      </c>
      <c r="F75" s="182"/>
      <c r="G75" s="182"/>
      <c r="H75" s="182"/>
      <c r="I75" s="182"/>
      <c r="J75" s="172">
        <v>2250</v>
      </c>
      <c r="K75" s="164">
        <f t="shared" si="33"/>
        <v>2250</v>
      </c>
      <c r="L75" s="203"/>
      <c r="M75" s="163"/>
      <c r="N75" s="163"/>
      <c r="O75" s="163">
        <f t="shared" si="32"/>
        <v>2250</v>
      </c>
      <c r="P75" s="172">
        <v>0</v>
      </c>
      <c r="Q75" s="164">
        <v>0</v>
      </c>
      <c r="R75" s="203"/>
      <c r="S75" s="191"/>
    </row>
    <row r="76" spans="1:19" s="206" customFormat="1" ht="31.5">
      <c r="A76" s="52">
        <v>9</v>
      </c>
      <c r="B76" s="198" t="s">
        <v>231</v>
      </c>
      <c r="C76" s="165" t="s">
        <v>232</v>
      </c>
      <c r="D76" s="182">
        <v>8069</v>
      </c>
      <c r="E76" s="182">
        <f>D76</f>
        <v>8069</v>
      </c>
      <c r="F76" s="183"/>
      <c r="G76" s="183"/>
      <c r="H76" s="183"/>
      <c r="I76" s="183"/>
      <c r="J76" s="172">
        <v>4050</v>
      </c>
      <c r="K76" s="164">
        <f t="shared" si="33"/>
        <v>4050</v>
      </c>
      <c r="L76" s="184"/>
      <c r="M76" s="163"/>
      <c r="N76" s="163"/>
      <c r="O76" s="163">
        <f t="shared" si="32"/>
        <v>4050</v>
      </c>
      <c r="P76" s="172">
        <v>0</v>
      </c>
      <c r="Q76" s="164">
        <v>0</v>
      </c>
      <c r="R76" s="184"/>
      <c r="S76" s="205"/>
    </row>
    <row r="77" spans="1:19" s="204" customFormat="1" ht="36.75" customHeight="1">
      <c r="A77" s="52">
        <v>10</v>
      </c>
      <c r="B77" s="198" t="s">
        <v>233</v>
      </c>
      <c r="C77" s="165" t="s">
        <v>234</v>
      </c>
      <c r="D77" s="182">
        <v>3100</v>
      </c>
      <c r="E77" s="182">
        <v>3100</v>
      </c>
      <c r="F77" s="182"/>
      <c r="G77" s="182"/>
      <c r="H77" s="182"/>
      <c r="I77" s="182"/>
      <c r="J77" s="172">
        <v>1395</v>
      </c>
      <c r="K77" s="164">
        <f t="shared" si="33"/>
        <v>1395</v>
      </c>
      <c r="L77" s="203"/>
      <c r="M77" s="163"/>
      <c r="N77" s="163"/>
      <c r="O77" s="163">
        <f t="shared" si="32"/>
        <v>0</v>
      </c>
      <c r="P77" s="172">
        <v>1395</v>
      </c>
      <c r="Q77" s="164">
        <f t="shared" si="34"/>
        <v>1395</v>
      </c>
      <c r="R77" s="203"/>
      <c r="S77" s="191"/>
    </row>
    <row r="78" spans="1:19" s="204" customFormat="1" ht="89.25" customHeight="1">
      <c r="A78" s="52">
        <v>11</v>
      </c>
      <c r="B78" s="198" t="s">
        <v>235</v>
      </c>
      <c r="C78" s="165" t="s">
        <v>236</v>
      </c>
      <c r="D78" s="182">
        <v>17500</v>
      </c>
      <c r="E78" s="182">
        <v>17500</v>
      </c>
      <c r="F78" s="182"/>
      <c r="G78" s="182"/>
      <c r="H78" s="182"/>
      <c r="I78" s="182"/>
      <c r="J78" s="172">
        <v>7875</v>
      </c>
      <c r="K78" s="164">
        <f t="shared" si="33"/>
        <v>7875</v>
      </c>
      <c r="L78" s="203"/>
      <c r="M78" s="163"/>
      <c r="N78" s="163"/>
      <c r="O78" s="163">
        <f t="shared" si="32"/>
        <v>3991</v>
      </c>
      <c r="P78" s="172">
        <f>7875-3000+609-1600</f>
        <v>3884</v>
      </c>
      <c r="Q78" s="164">
        <f>P78</f>
        <v>3884</v>
      </c>
      <c r="R78" s="203"/>
      <c r="S78" s="191"/>
    </row>
    <row r="79" spans="1:19" s="185" customFormat="1" ht="99.75" customHeight="1">
      <c r="A79" s="52">
        <v>12</v>
      </c>
      <c r="B79" s="198" t="s">
        <v>237</v>
      </c>
      <c r="C79" s="165" t="s">
        <v>238</v>
      </c>
      <c r="D79" s="182">
        <v>17392</v>
      </c>
      <c r="E79" s="182">
        <f>D79</f>
        <v>17392</v>
      </c>
      <c r="F79" s="85"/>
      <c r="G79" s="85"/>
      <c r="H79" s="85"/>
      <c r="I79" s="85"/>
      <c r="J79" s="172">
        <v>8996</v>
      </c>
      <c r="K79" s="164">
        <f t="shared" si="33"/>
        <v>8996</v>
      </c>
      <c r="L79" s="184"/>
      <c r="M79" s="163"/>
      <c r="N79" s="163"/>
      <c r="O79" s="163">
        <f t="shared" si="32"/>
        <v>8996</v>
      </c>
      <c r="P79" s="172">
        <v>0</v>
      </c>
      <c r="Q79" s="164">
        <v>0</v>
      </c>
      <c r="R79" s="184"/>
      <c r="S79" s="181"/>
    </row>
    <row r="80" spans="1:19" s="185" customFormat="1" ht="56.25" customHeight="1">
      <c r="A80" s="52">
        <v>13</v>
      </c>
      <c r="B80" s="198" t="s">
        <v>239</v>
      </c>
      <c r="C80" s="165" t="s">
        <v>240</v>
      </c>
      <c r="D80" s="182">
        <v>5461</v>
      </c>
      <c r="E80" s="182">
        <f>D80</f>
        <v>5461</v>
      </c>
      <c r="F80" s="85"/>
      <c r="G80" s="85"/>
      <c r="H80" s="85"/>
      <c r="I80" s="85"/>
      <c r="J80" s="172">
        <v>2835</v>
      </c>
      <c r="K80" s="164">
        <f t="shared" si="33"/>
        <v>2835</v>
      </c>
      <c r="L80" s="184"/>
      <c r="M80" s="163"/>
      <c r="N80" s="163"/>
      <c r="O80" s="163">
        <f t="shared" si="32"/>
        <v>630</v>
      </c>
      <c r="P80" s="172">
        <v>2205</v>
      </c>
      <c r="Q80" s="164">
        <f t="shared" si="34"/>
        <v>2205</v>
      </c>
      <c r="R80" s="184"/>
      <c r="S80" s="181"/>
    </row>
    <row r="81" spans="1:19" s="208" customFormat="1" ht="54" customHeight="1">
      <c r="A81" s="52">
        <v>14</v>
      </c>
      <c r="B81" s="191" t="s">
        <v>241</v>
      </c>
      <c r="C81" s="165" t="s">
        <v>242</v>
      </c>
      <c r="D81" s="182">
        <v>2200</v>
      </c>
      <c r="E81" s="172">
        <v>2200</v>
      </c>
      <c r="F81" s="85"/>
      <c r="G81" s="85"/>
      <c r="H81" s="85"/>
      <c r="I81" s="182"/>
      <c r="J81" s="172">
        <v>1540</v>
      </c>
      <c r="K81" s="164">
        <f t="shared" si="33"/>
        <v>1540</v>
      </c>
      <c r="L81" s="181"/>
      <c r="M81" s="163"/>
      <c r="N81" s="163"/>
      <c r="O81" s="163">
        <f t="shared" si="32"/>
        <v>0</v>
      </c>
      <c r="P81" s="172">
        <v>1540</v>
      </c>
      <c r="Q81" s="164">
        <v>1540</v>
      </c>
      <c r="R81" s="181"/>
      <c r="S81" s="207"/>
    </row>
    <row r="82" spans="1:19" s="208" customFormat="1" ht="57" customHeight="1">
      <c r="A82" s="52">
        <v>15</v>
      </c>
      <c r="B82" s="191" t="s">
        <v>243</v>
      </c>
      <c r="C82" s="165" t="s">
        <v>244</v>
      </c>
      <c r="D82" s="182">
        <v>1729</v>
      </c>
      <c r="E82" s="172">
        <f>D82</f>
        <v>1729</v>
      </c>
      <c r="F82" s="85"/>
      <c r="G82" s="85"/>
      <c r="H82" s="85"/>
      <c r="I82" s="182"/>
      <c r="J82" s="172">
        <v>1645</v>
      </c>
      <c r="K82" s="164">
        <f t="shared" si="33"/>
        <v>1645</v>
      </c>
      <c r="L82" s="181"/>
      <c r="M82" s="163"/>
      <c r="N82" s="163"/>
      <c r="O82" s="163">
        <v>0</v>
      </c>
      <c r="P82" s="172">
        <f>K82</f>
        <v>1645</v>
      </c>
      <c r="Q82" s="164">
        <f>K82</f>
        <v>1645</v>
      </c>
      <c r="R82" s="181"/>
      <c r="S82" s="207"/>
    </row>
    <row r="83" spans="1:19" s="99" customFormat="1" ht="33" customHeight="1">
      <c r="A83" s="199"/>
      <c r="B83" s="170" t="s">
        <v>176</v>
      </c>
      <c r="C83" s="168"/>
      <c r="D83" s="201">
        <f t="shared" ref="D83:Q83" si="35">SUM(D84:D87)</f>
        <v>66190</v>
      </c>
      <c r="E83" s="201">
        <f t="shared" si="35"/>
        <v>66190</v>
      </c>
      <c r="F83" s="201">
        <f t="shared" si="35"/>
        <v>0</v>
      </c>
      <c r="G83" s="201">
        <f t="shared" si="35"/>
        <v>0</v>
      </c>
      <c r="H83" s="201">
        <f t="shared" si="35"/>
        <v>0</v>
      </c>
      <c r="I83" s="201">
        <f t="shared" si="35"/>
        <v>0</v>
      </c>
      <c r="J83" s="201">
        <f t="shared" si="35"/>
        <v>57736</v>
      </c>
      <c r="K83" s="201">
        <f t="shared" si="35"/>
        <v>57736</v>
      </c>
      <c r="L83" s="201">
        <f t="shared" si="35"/>
        <v>0</v>
      </c>
      <c r="M83" s="201">
        <f t="shared" si="35"/>
        <v>0</v>
      </c>
      <c r="N83" s="201"/>
      <c r="O83" s="201">
        <f t="shared" si="35"/>
        <v>45710</v>
      </c>
      <c r="P83" s="201">
        <f t="shared" si="35"/>
        <v>12026</v>
      </c>
      <c r="Q83" s="201">
        <f t="shared" si="35"/>
        <v>12026</v>
      </c>
      <c r="R83" s="167"/>
      <c r="S83" s="200"/>
    </row>
    <row r="84" spans="1:19" s="204" customFormat="1" ht="43.5" customHeight="1">
      <c r="A84" s="52">
        <v>1</v>
      </c>
      <c r="B84" s="198" t="s">
        <v>245</v>
      </c>
      <c r="C84" s="165" t="s">
        <v>246</v>
      </c>
      <c r="D84" s="182">
        <v>3262</v>
      </c>
      <c r="E84" s="182">
        <f>D84</f>
        <v>3262</v>
      </c>
      <c r="F84" s="182"/>
      <c r="G84" s="182"/>
      <c r="H84" s="182"/>
      <c r="I84" s="182"/>
      <c r="J84" s="172">
        <v>2376</v>
      </c>
      <c r="K84" s="164">
        <v>2376</v>
      </c>
      <c r="L84" s="203"/>
      <c r="M84" s="163"/>
      <c r="N84" s="163"/>
      <c r="O84" s="163">
        <f>K84-P84</f>
        <v>0</v>
      </c>
      <c r="P84" s="172">
        <v>2376</v>
      </c>
      <c r="Q84" s="164">
        <f>P84</f>
        <v>2376</v>
      </c>
      <c r="R84" s="203"/>
      <c r="S84" s="191"/>
    </row>
    <row r="85" spans="1:19" s="204" customFormat="1" ht="43.5" customHeight="1">
      <c r="A85" s="52">
        <v>2</v>
      </c>
      <c r="B85" s="198" t="s">
        <v>247</v>
      </c>
      <c r="C85" s="165" t="s">
        <v>248</v>
      </c>
      <c r="D85" s="182">
        <v>14994</v>
      </c>
      <c r="E85" s="182">
        <f>D85</f>
        <v>14994</v>
      </c>
      <c r="F85" s="182"/>
      <c r="G85" s="182"/>
      <c r="H85" s="182"/>
      <c r="I85" s="182"/>
      <c r="J85" s="172">
        <v>11160</v>
      </c>
      <c r="K85" s="164">
        <v>11160</v>
      </c>
      <c r="L85" s="203"/>
      <c r="M85" s="163"/>
      <c r="N85" s="163"/>
      <c r="O85" s="163">
        <f>K85-P85</f>
        <v>6510</v>
      </c>
      <c r="P85" s="172">
        <f>4650</f>
        <v>4650</v>
      </c>
      <c r="Q85" s="164">
        <f>P85</f>
        <v>4650</v>
      </c>
      <c r="R85" s="203"/>
      <c r="S85" s="191"/>
    </row>
    <row r="86" spans="1:19" s="204" customFormat="1" ht="51.75" customHeight="1">
      <c r="A86" s="52">
        <v>3</v>
      </c>
      <c r="B86" s="198" t="s">
        <v>249</v>
      </c>
      <c r="C86" s="165" t="s">
        <v>250</v>
      </c>
      <c r="D86" s="182">
        <v>17053</v>
      </c>
      <c r="E86" s="182">
        <f>D86</f>
        <v>17053</v>
      </c>
      <c r="F86" s="182"/>
      <c r="G86" s="182"/>
      <c r="H86" s="182"/>
      <c r="I86" s="182"/>
      <c r="J86" s="172">
        <v>13320</v>
      </c>
      <c r="K86" s="164">
        <v>13320</v>
      </c>
      <c r="L86" s="203"/>
      <c r="M86" s="163"/>
      <c r="N86" s="163"/>
      <c r="O86" s="163">
        <f>K86-P86</f>
        <v>10320</v>
      </c>
      <c r="P86" s="172">
        <v>3000</v>
      </c>
      <c r="Q86" s="164">
        <v>3000</v>
      </c>
      <c r="R86" s="203"/>
      <c r="S86" s="191"/>
    </row>
    <row r="87" spans="1:19" s="204" customFormat="1" ht="40.5" customHeight="1">
      <c r="A87" s="52">
        <v>4</v>
      </c>
      <c r="B87" s="191" t="s">
        <v>251</v>
      </c>
      <c r="C87" s="165" t="s">
        <v>252</v>
      </c>
      <c r="D87" s="182">
        <v>30881</v>
      </c>
      <c r="E87" s="182">
        <v>30881</v>
      </c>
      <c r="F87" s="182"/>
      <c r="G87" s="182"/>
      <c r="H87" s="182"/>
      <c r="I87" s="182"/>
      <c r="J87" s="172">
        <v>30880</v>
      </c>
      <c r="K87" s="164">
        <f>J87</f>
        <v>30880</v>
      </c>
      <c r="L87" s="203"/>
      <c r="M87" s="163"/>
      <c r="N87" s="163"/>
      <c r="O87" s="163">
        <f>K87-P87</f>
        <v>28880</v>
      </c>
      <c r="P87" s="172">
        <v>2000</v>
      </c>
      <c r="Q87" s="164">
        <v>2000</v>
      </c>
      <c r="R87" s="203"/>
      <c r="S87" s="191"/>
    </row>
    <row r="88" spans="1:19" s="213" customFormat="1" ht="35.25" customHeight="1">
      <c r="A88" s="209"/>
      <c r="B88" s="210" t="s">
        <v>253</v>
      </c>
      <c r="C88" s="209"/>
      <c r="D88" s="211">
        <v>672.10900000000004</v>
      </c>
      <c r="E88" s="211">
        <v>672.10900000000004</v>
      </c>
      <c r="F88" s="211">
        <v>0</v>
      </c>
      <c r="G88" s="211">
        <v>0</v>
      </c>
      <c r="H88" s="211">
        <v>0</v>
      </c>
      <c r="I88" s="211">
        <v>0</v>
      </c>
      <c r="J88" s="201">
        <v>672</v>
      </c>
      <c r="K88" s="201">
        <v>672</v>
      </c>
      <c r="L88" s="201"/>
      <c r="M88" s="201"/>
      <c r="N88" s="201"/>
      <c r="O88" s="201"/>
      <c r="P88" s="201">
        <v>672</v>
      </c>
      <c r="Q88" s="201">
        <v>672</v>
      </c>
      <c r="R88" s="212"/>
      <c r="S88" s="209"/>
    </row>
    <row r="89" spans="1:19" s="185" customFormat="1" ht="46.5" customHeight="1">
      <c r="A89" s="52">
        <v>1</v>
      </c>
      <c r="B89" s="198" t="s">
        <v>254</v>
      </c>
      <c r="C89" s="52" t="s">
        <v>255</v>
      </c>
      <c r="D89" s="182">
        <v>672.10900000000004</v>
      </c>
      <c r="E89" s="182">
        <v>672.10900000000004</v>
      </c>
      <c r="F89" s="85"/>
      <c r="G89" s="85"/>
      <c r="H89" s="85"/>
      <c r="I89" s="85"/>
      <c r="J89" s="172">
        <v>672</v>
      </c>
      <c r="K89" s="164">
        <v>672</v>
      </c>
      <c r="L89" s="184"/>
      <c r="M89" s="163"/>
      <c r="N89" s="163"/>
      <c r="O89" s="163"/>
      <c r="P89" s="172">
        <v>672</v>
      </c>
      <c r="Q89" s="164">
        <v>672</v>
      </c>
      <c r="R89" s="184"/>
      <c r="S89" s="181"/>
    </row>
    <row r="90" spans="1:19" ht="36" customHeight="1">
      <c r="A90" s="187" t="s">
        <v>77</v>
      </c>
      <c r="B90" s="174" t="s">
        <v>256</v>
      </c>
      <c r="C90" s="88"/>
      <c r="D90" s="175"/>
      <c r="E90" s="175"/>
      <c r="F90" s="175"/>
      <c r="G90" s="175"/>
      <c r="H90" s="175"/>
      <c r="I90" s="175"/>
      <c r="J90" s="175">
        <v>50335</v>
      </c>
      <c r="K90" s="175">
        <v>50335</v>
      </c>
      <c r="L90" s="162"/>
      <c r="M90" s="175"/>
      <c r="N90" s="175"/>
      <c r="O90" s="175">
        <f>K90-P90</f>
        <v>50335</v>
      </c>
      <c r="P90" s="175"/>
      <c r="Q90" s="175"/>
      <c r="R90" s="162"/>
      <c r="S90" s="177"/>
    </row>
  </sheetData>
  <mergeCells count="32">
    <mergeCell ref="S7:S9"/>
    <mergeCell ref="C8:C9"/>
    <mergeCell ref="D8:D9"/>
    <mergeCell ref="E8:E9"/>
    <mergeCell ref="F8:F9"/>
    <mergeCell ref="G8:G9"/>
    <mergeCell ref="H8:I8"/>
    <mergeCell ref="J8:J9"/>
    <mergeCell ref="K8:K9"/>
    <mergeCell ref="L8:L9"/>
    <mergeCell ref="M8:M9"/>
    <mergeCell ref="N8:N9"/>
    <mergeCell ref="O8:O9"/>
    <mergeCell ref="A6:B6"/>
    <mergeCell ref="J6:L6"/>
    <mergeCell ref="P6:R6"/>
    <mergeCell ref="A7:A9"/>
    <mergeCell ref="B7:B9"/>
    <mergeCell ref="C7:E7"/>
    <mergeCell ref="F7:I7"/>
    <mergeCell ref="J7:L7"/>
    <mergeCell ref="M7:O7"/>
    <mergeCell ref="P7:R7"/>
    <mergeCell ref="P8:P9"/>
    <mergeCell ref="Q8:Q9"/>
    <mergeCell ref="R8:R9"/>
    <mergeCell ref="A1:B1"/>
    <mergeCell ref="A2:B2"/>
    <mergeCell ref="A3:S3"/>
    <mergeCell ref="A4:S4"/>
    <mergeCell ref="A5:S5"/>
    <mergeCell ref="P1:S1"/>
  </mergeCells>
  <pageMargins left="0.52" right="0.35" top="0.46" bottom="0.39" header="0.3" footer="0.3"/>
  <pageSetup paperSize="9" scale="5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Phụ biểu số 01</vt:lpstr>
      <vt:lpstr>Phụ biểu số 02</vt:lpstr>
      <vt:lpstr>Phụ biểu số 03</vt:lpstr>
      <vt:lpstr>Phụ biểu 4</vt:lpstr>
      <vt:lpstr>Phụ biểu số 05</vt:lpstr>
      <vt:lpstr>'Phụ biểu 4'!Print_Titles</vt:lpstr>
      <vt:lpstr>'Phụ biểu số 02'!Print_Titles</vt:lpstr>
      <vt:lpstr>'Phụ biểu số 03'!Print_Titles</vt:lpstr>
      <vt:lpstr>'Phụ biểu số 05'!Print_Titles</vt:lpstr>
    </vt:vector>
  </TitlesOfParts>
  <Company>Admin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KTMT</dc:creator>
  <cp:lastModifiedBy>Administrator</cp:lastModifiedBy>
  <cp:lastPrinted>2026-10-07T07:28:33Z</cp:lastPrinted>
  <dcterms:created xsi:type="dcterms:W3CDTF">2024-12-21T08:21:54Z</dcterms:created>
  <dcterms:modified xsi:type="dcterms:W3CDTF">2026-10-07T07:46:37Z</dcterms:modified>
</cp:coreProperties>
</file>